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595" windowHeight="8445" activeTab="0"/>
  </bookViews>
  <sheets>
    <sheet name="QUESTIONNAIRE" sheetId="1" r:id="rId1"/>
    <sheet name="Feuil2" sheetId="2" state="hidden" r:id="rId2"/>
    <sheet name="RESULTAT" sheetId="3" r:id="rId3"/>
  </sheets>
  <definedNames>
    <definedName name="IMAG">'Feuil2'!#REF!</definedName>
    <definedName name="lesimages">INDIRECT(VLOOKUP('Feuil2'!#REF!,'Feuil2'!#REF!,3,0))</definedName>
    <definedName name="LISTE">'Feuil2'!#REF!</definedName>
    <definedName name="LISTE1">'Feuil2'!#REF!</definedName>
    <definedName name="MED1">"Image 11"</definedName>
    <definedName name="MED2">"Image 13"</definedName>
    <definedName name="MED3">"Image 15"</definedName>
    <definedName name="MED4">"Image 17"</definedName>
    <definedName name="_xlnm.Print_Area" localSheetId="1">'Feuil2'!#REF!</definedName>
    <definedName name="_xlnm.Print_Area" localSheetId="0">'QUESTIONNAIRE'!$A$1:$F$46</definedName>
    <definedName name="_xlnm.Print_Area" localSheetId="2">'RESULTAT'!$A$1:$U$46</definedName>
  </definedNames>
  <calcPr fullCalcOnLoad="1"/>
</workbook>
</file>

<file path=xl/sharedStrings.xml><?xml version="1.0" encoding="utf-8"?>
<sst xmlns="http://schemas.openxmlformats.org/spreadsheetml/2006/main" count="215" uniqueCount="204">
  <si>
    <t>Questions</t>
  </si>
  <si>
    <t>Nom du dossier :</t>
  </si>
  <si>
    <t xml:space="preserve">Date : </t>
  </si>
  <si>
    <t>Médiation indispensable</t>
  </si>
  <si>
    <t>question 1</t>
  </si>
  <si>
    <t>question 2</t>
  </si>
  <si>
    <t>question 3</t>
  </si>
  <si>
    <t>question 4</t>
  </si>
  <si>
    <t>question 5</t>
  </si>
  <si>
    <t>question 6</t>
  </si>
  <si>
    <t>question 7</t>
  </si>
  <si>
    <t>question 8</t>
  </si>
  <si>
    <t>question 9</t>
  </si>
  <si>
    <t>question 10</t>
  </si>
  <si>
    <t>question 11</t>
  </si>
  <si>
    <t>question 12</t>
  </si>
  <si>
    <t>question 13</t>
  </si>
  <si>
    <t>question 14</t>
  </si>
  <si>
    <t>question 15</t>
  </si>
  <si>
    <t>question 16</t>
  </si>
  <si>
    <t>question 17</t>
  </si>
  <si>
    <t>question 18</t>
  </si>
  <si>
    <t>question 19</t>
  </si>
  <si>
    <t>question 20</t>
  </si>
  <si>
    <t>question 21</t>
  </si>
  <si>
    <t>question 22</t>
  </si>
  <si>
    <t>question 23</t>
  </si>
  <si>
    <t>question 24</t>
  </si>
  <si>
    <t>question 25</t>
  </si>
  <si>
    <t>question 26</t>
  </si>
  <si>
    <t>question 27</t>
  </si>
  <si>
    <t>question 28</t>
  </si>
  <si>
    <t>question 29</t>
  </si>
  <si>
    <t>question 30</t>
  </si>
  <si>
    <t xml:space="preserve">Commentaires : </t>
  </si>
  <si>
    <t>Plutot oui</t>
  </si>
  <si>
    <t>Plutot non</t>
  </si>
  <si>
    <t xml:space="preserve">             </t>
  </si>
  <si>
    <t xml:space="preserve">      </t>
  </si>
  <si>
    <t>Erreur : vous devez choisir une réponse !</t>
  </si>
  <si>
    <t xml:space="preserve">    </t>
  </si>
  <si>
    <t xml:space="preserve">  </t>
  </si>
  <si>
    <t>&lt;&lt;&lt; Questionnaire incomplet  &gt;&gt;&gt;</t>
  </si>
  <si>
    <t>&lt;&lt;&lt; Questionnaire à complèter &gt;&gt;&gt;</t>
  </si>
  <si>
    <t>&lt;&lt;&lt; Questionnaire mal complèté &gt;&gt;&gt;</t>
  </si>
  <si>
    <t xml:space="preserve"> Questionnaire complet, voir le résultat  </t>
  </si>
  <si>
    <t>1- J'ai des objectifs et on en reparle lors de l'entretien annuel</t>
  </si>
  <si>
    <t>1-J'ai une fiche de poste que j'ai validé et je connais le contour de mes missions</t>
  </si>
  <si>
    <t>3- J'ai les outils necessaires pour accomplir mon travail</t>
  </si>
  <si>
    <t>4- Je suis passionné par ce que je fais au travail</t>
  </si>
  <si>
    <t>3- Je peux faire appel à des collègues ou des fonctions support en cas de besoin</t>
  </si>
  <si>
    <t>4- Je suis heureux d'aller au travail</t>
  </si>
  <si>
    <t>1-Je ne comprends pas le sens de mon travail</t>
  </si>
  <si>
    <t>5-  Mes collègues comptent sur moi et ont besoin de moi</t>
  </si>
  <si>
    <t>5- On ne me donne pas de responsabilités</t>
  </si>
  <si>
    <t>5- J'ai des reponsabilités que j'assume</t>
  </si>
  <si>
    <t>6- Il n'y a jamais un mot pour féliciter ou me remercier quand je réussis un travail</t>
  </si>
  <si>
    <t>6- On se parle au travail, on  connait  les autres</t>
  </si>
  <si>
    <t>7- Je sais que je peux parler à mon manager si j'ai un problème</t>
  </si>
  <si>
    <t xml:space="preserve">7- Mon manager ne m'écoute pas </t>
  </si>
  <si>
    <t>8- Mon responsable n'arrète pas de me rappeler à l'ordre</t>
  </si>
  <si>
    <t>8- On a confiance en moi dans mon travail</t>
  </si>
  <si>
    <t>9- Quand je rate un travail, mon responsable m'enfonce encore plus</t>
  </si>
  <si>
    <t>9- Je n'ai pas peur de la réaction de mon responsable si je fais une erreur dans mon travail</t>
  </si>
  <si>
    <t>9- On discute des erreurs avec mon responsable de manière positive pour ne pas les reproduire</t>
  </si>
  <si>
    <t>10- J'ai une autonomie suffisante dans la réalisation de mon travail</t>
  </si>
  <si>
    <t xml:space="preserve">10- Mon travail est intégralement cadré, je ne décide de rien </t>
  </si>
  <si>
    <t>11- les relations avec les collègues sont mauvaises, l'ambiance est lourde</t>
  </si>
  <si>
    <t>11- On a plaisir à discuter au sein de l'équipe</t>
  </si>
  <si>
    <t>11- Il semble que je suis apprécié par les collègues</t>
  </si>
  <si>
    <t>12- Je sens que je peux évoluer professionnellement au sein de l'entreprise</t>
  </si>
  <si>
    <t>2- Je suis fier ou heureux de parler de mon travail à la maison</t>
  </si>
  <si>
    <t xml:space="preserve">Nom :  </t>
  </si>
  <si>
    <t>question 31</t>
  </si>
  <si>
    <t>question 32</t>
  </si>
  <si>
    <t>question 33</t>
  </si>
  <si>
    <t>question 34</t>
  </si>
  <si>
    <t>question 35</t>
  </si>
  <si>
    <t>question 36</t>
  </si>
  <si>
    <t>Motivation</t>
  </si>
  <si>
    <t>Démotivation</t>
  </si>
  <si>
    <t>2- Je me sens inutile dans l'entreprise</t>
  </si>
  <si>
    <t>12- On m'encourage à me former</t>
  </si>
  <si>
    <t>Taux de motivation au travail :</t>
  </si>
  <si>
    <t>10- Je décide de mon organisation pour atteindre le résultat que l'on me fixe</t>
  </si>
  <si>
    <t>Je n'ai pas d'objectif clair</t>
  </si>
  <si>
    <t>Je n'ai pas d'autonomie suffisante dans mon travail</t>
  </si>
  <si>
    <t>Je ne décide pas de mon organisation</t>
  </si>
  <si>
    <t xml:space="preserve">Mon travail est intégralement cadré, je ne décide de rien </t>
  </si>
  <si>
    <t>Il semble que je ne sois pas apprécié par mes collègues</t>
  </si>
  <si>
    <t>les relations avec les collègues sont mauvaises, l'ambiance est lourde</t>
  </si>
  <si>
    <t>On ne discute pas vraiement dans l'équipe</t>
  </si>
  <si>
    <t>Je n'ai pas de perspective d'evolution</t>
  </si>
  <si>
    <t>Je n'ai pas de fiche de poste ou je ne connais pas le contour de mes responsabilités</t>
  </si>
  <si>
    <t>Je me sens inutile dans l'entreprise</t>
  </si>
  <si>
    <t>Le travail que je fais n'a pas de sens pour moi</t>
  </si>
  <si>
    <t>Je ne parle pas de mon travail à la maison</t>
  </si>
  <si>
    <t>2- Le travail que je réalise correspond à mes valeurs</t>
  </si>
  <si>
    <t>Le travail que je réalise est contraire à mes valeurs</t>
  </si>
  <si>
    <t>Je n'ai pas les  outils necessaires pour accomplir mon travail</t>
  </si>
  <si>
    <t>Mes collègues ne m'aident pas en cas de besoin</t>
  </si>
  <si>
    <t>Je ne sais pas quelles sont mes responsabilités</t>
  </si>
  <si>
    <t>On ne me donne pas de responsabilités</t>
  </si>
  <si>
    <t>Il n'y a jamais un mot pour féliciter ou me remercier quand je réussis un travail</t>
  </si>
  <si>
    <t>On n'a  pas confiance en moi dans mon travail</t>
  </si>
  <si>
    <t>On a toujours besoin de me dire ce que je dois faire</t>
  </si>
  <si>
    <t>Mon responsable n'est jamais disponible pour parler</t>
  </si>
  <si>
    <t>Mon responsable ne m'aide pas à corriger mes erreurs</t>
  </si>
  <si>
    <t>On ne s'occupe pas de ma formation</t>
  </si>
  <si>
    <t>Quand je rate un travail, mon responsable m'enfonce encore plus</t>
  </si>
  <si>
    <t xml:space="preserve"> </t>
  </si>
  <si>
    <t xml:space="preserve"> ˂˂˂˂˂˂˂   Quelque éléments de démotivation</t>
  </si>
  <si>
    <t>Le salarié est un moteur pour l'entreprise</t>
  </si>
  <si>
    <t>Consolidez le dialogue</t>
  </si>
  <si>
    <t xml:space="preserve"> il faut agir sans tarder                      </t>
  </si>
  <si>
    <t>Risque important pour la santé du salarié</t>
  </si>
  <si>
    <t>J'ai des objectifs et on en reparle lors de l'entretien annuel</t>
  </si>
  <si>
    <t>J'ai une autonomie suffisante dans la réalisation de mon travail</t>
  </si>
  <si>
    <t>Je décide de mon organisation pour atteindre le résultat que l'on me fixe</t>
  </si>
  <si>
    <t>Il semble que je suis apprécié par les collègues</t>
  </si>
  <si>
    <t>On a plaisir à discuter au sein de l'équipe</t>
  </si>
  <si>
    <t>Je sens que je peux évoluer professionnellement au sein de l'entreprise</t>
  </si>
  <si>
    <t>J'ai une fiche de poste que j'ai validé et je connais le contour de mes missions</t>
  </si>
  <si>
    <t>Je ne comprends pas le sens de mon travail</t>
  </si>
  <si>
    <t>Le travail que je réalise correspond à mes valeurs</t>
  </si>
  <si>
    <t>J'ai les outils necessaires pour accomplir mon travail</t>
  </si>
  <si>
    <t>Je peux faire appel à des collègues ou des fonctions support en cas de besoin</t>
  </si>
  <si>
    <t>Je suis heureux d'aller au travail</t>
  </si>
  <si>
    <t>Je suis passionné par ce que je fais au travail</t>
  </si>
  <si>
    <t>Mes collègues comptent sur moi et ont besoin de moi</t>
  </si>
  <si>
    <t>J'ai des reponsabilités que j'assume</t>
  </si>
  <si>
    <t>On se parle au travail, on  connait  les autres</t>
  </si>
  <si>
    <t>Je sais que je peux parler à mon manager si j'ai un problème</t>
  </si>
  <si>
    <t xml:space="preserve">Mon manager ne m'écoute pas </t>
  </si>
  <si>
    <t>Mon responsable n'arrète pas de me rappeler à l'ordre</t>
  </si>
  <si>
    <t>On a confiance en moi dans mon travail</t>
  </si>
  <si>
    <t>Je n'ai pas peur de la réaction de mon responsable si je fais une erreur dans mon travail</t>
  </si>
  <si>
    <t>On discute des erreurs avec mon responsable de manière positive pour ne pas les reproduire</t>
  </si>
  <si>
    <t>On m'encourage à me former</t>
  </si>
  <si>
    <t>J'ai peur de la réaction de mon manager</t>
  </si>
  <si>
    <t>Je n'aime pas le travail que je fais</t>
  </si>
  <si>
    <t>Je vais au travail à reculons</t>
  </si>
  <si>
    <t>Il n'y a jamais un mot pour me féliciter ou me remercier quand je réussis un travail</t>
  </si>
  <si>
    <t>On ne reconnait pas financièrement mon travail</t>
  </si>
  <si>
    <t>6- je ne suis pas payé à ma juste valeur</t>
  </si>
  <si>
    <t>Je ne suis pas payé à ma juste valeur</t>
  </si>
  <si>
    <t>On ne se parle pas au travail, on ne connait pas les autres</t>
  </si>
  <si>
    <t>Conçu et réalisé par Entreprise et Développement - Interdiction de reproduction sans autorisation</t>
  </si>
  <si>
    <r>
      <t xml:space="preserve"> </t>
    </r>
    <r>
      <rPr>
        <b/>
        <sz val="11"/>
        <color indexed="10"/>
        <rFont val="Calibri"/>
        <family val="2"/>
      </rPr>
      <t xml:space="preserve">˂˂˂˂˂˂˂   </t>
    </r>
    <r>
      <rPr>
        <b/>
        <sz val="11"/>
        <color indexed="10"/>
        <rFont val="Arial"/>
        <family val="2"/>
      </rPr>
      <t>Démotivation totale</t>
    </r>
  </si>
  <si>
    <r>
      <t xml:space="preserve"> </t>
    </r>
    <r>
      <rPr>
        <b/>
        <sz val="11"/>
        <color indexed="10"/>
        <rFont val="Calibri"/>
        <family val="2"/>
      </rPr>
      <t xml:space="preserve">˂˂˂˂˂˂˂   </t>
    </r>
    <r>
      <rPr>
        <b/>
        <sz val="11"/>
        <color indexed="10"/>
        <rFont val="Arial"/>
        <family val="2"/>
      </rPr>
      <t>Forte démotivation</t>
    </r>
  </si>
  <si>
    <r>
      <t xml:space="preserve"> </t>
    </r>
    <r>
      <rPr>
        <b/>
        <sz val="11"/>
        <color indexed="10"/>
        <rFont val="Calibri"/>
        <family val="2"/>
      </rPr>
      <t xml:space="preserve">˂˂˂˂˂˂˂   </t>
    </r>
    <r>
      <rPr>
        <b/>
        <sz val="11"/>
        <color indexed="10"/>
        <rFont val="Arial"/>
        <family val="2"/>
      </rPr>
      <t>Forte motivation</t>
    </r>
  </si>
  <si>
    <t>Mesure de la motivation des salariés</t>
  </si>
  <si>
    <t>On ne me propose aucune évolution de carrière</t>
  </si>
  <si>
    <t>12- On ne me propose aucune évolution de carrière</t>
  </si>
  <si>
    <t>Je manque d'informations pour accomplir efficacement mon travail</t>
  </si>
  <si>
    <t>3- Je manque d'informations pour accomplir efficacement mon travail</t>
  </si>
  <si>
    <t>J'ai vraiment l'impression d'être dans une équipe</t>
  </si>
  <si>
    <t>7- J'ai vraiment l'impression d'être dans une équipe</t>
  </si>
  <si>
    <t>Je n'ai pas l'impression d'être dans une équipe, je suis isolé</t>
  </si>
  <si>
    <t>On n'a pas besoin de me donner beaucoup de consignes car on a confiance en moi</t>
  </si>
  <si>
    <t>8- On n'a pas besoin de me donner beaucoup de consignes car on a confiance en moi</t>
  </si>
  <si>
    <t>Je suis fier ou heureux de parler de mon travail à la maison</t>
  </si>
  <si>
    <t>&gt;&gt;&gt;&gt;&gt;</t>
  </si>
  <si>
    <t>Il reste cependant des situations à améliorer</t>
  </si>
  <si>
    <t>Actions prioritaires:</t>
  </si>
  <si>
    <t xml:space="preserve"> La mission de chaque salarié doit être défini de manière claire, sans ambiguïté, et doit être partagée et acceptée tant par l’entreprise que par le salarié lui-même.</t>
  </si>
  <si>
    <t>La question du sens au travail est une composante importante du bien-être au travail, puisque de là va croître ou décroître la motivation et l’épanouissement au travail.</t>
  </si>
  <si>
    <t>Il est nécessaire de s’assurer que tous les salariés ont bien les moyens nécessaires pour atteindre leurs objectifs et remplir leur mission, que ce soit des moyens techniques (ordinateur, téléphone, licences de logiciels, etc…) qu’humains (accès aux équipes support, possibilité d’assistance par un collègue, soutient de la Direction, etc…)</t>
  </si>
  <si>
    <t>Il n’est pas indispensable d’être un passionné de son travail pour être motivé, s’épanouir et développer son bonheur au travail. Mais il faut à coup sûr que le travail soit intéressant.</t>
  </si>
  <si>
    <t>Si les sujets de mes missions ne m’intéressent pas, je n’y mettrais aucune implication à leur réalisation.</t>
  </si>
  <si>
    <t>Déresponsabilisé, les salariés considèrent être traités comme des enfants, incapables d’être responsables de leurs actions, incapables de la moindre prise d’initiative, eton voit leur niveau d’implication et de motivation descendre en flèche.</t>
  </si>
  <si>
    <t>Savoir reconnaitre le travail,  l'investissement, la qualité numaine du salarié et le dire, savoir payer le salarié à sa juste valeur, sont des signaux qui développement la motivation</t>
  </si>
  <si>
    <t>Un manager se doit d’être disponible pour ses équipes, et d’être à l’écoute. S’il reste dans sa tour d’ivoire, c’est qu’il y a un problème : il n’est tout simplement pas fait pour ce poste.</t>
  </si>
  <si>
    <t>Mais attention : être disponible ne veut pas dire avoir la porte de son bureau ouvert H24, pour écouter les déboires de chacun des membres de l’équipe, à tour de rôle.</t>
  </si>
  <si>
    <t>La confiance est indispensable pour libérer le potentiel et la créativité de ses équipes et pourtant elle est si dure à accorder.</t>
  </si>
  <si>
    <t>Le droit à l’erreur est primordial.  Sans droit à l’erreur, pas de confiance.  Et sans confiance, pas de motivation.</t>
  </si>
  <si>
    <t>L’autonomie marche de pair avec la confiance. Un manager doit se soucier du “Quoi ?“, du “Quand ?“, mais ni du “Qui ?” et ni du “Comment ?“, même s’il pense avoir de meilleures idées que ses équipes, il doit s’abstenir.</t>
  </si>
  <si>
    <t>Une mauvaise ambiance au travail a tendance à faire fuir les talents et à démotiver ceux qui restent.</t>
  </si>
  <si>
    <t>Y a t-il dans l’entreprise des opportunités d’évolution ? Des opportunités de formation ? la perspective d’apprendre de nouvelles choses, d’évoluer, de prendre des missions plus complexes ou plus intéressantes, participe grandement à la motivation d’un collaborateur dans son travail.</t>
  </si>
  <si>
    <t xml:space="preserve">   </t>
  </si>
  <si>
    <t>Pour recréer de la motivation au travail, voici les axes sur lesquels il faut agir :</t>
  </si>
  <si>
    <t>Clarifier les missions et les objectifs</t>
  </si>
  <si>
    <t>Donner un sens au travail</t>
  </si>
  <si>
    <t xml:space="preserve">Accorder des moyens de la mission </t>
  </si>
  <si>
    <t>Donner de l'interet au travail</t>
  </si>
  <si>
    <t xml:space="preserve">Responsabiliser les salariés </t>
  </si>
  <si>
    <t>Accorder de la reconnaissance</t>
  </si>
  <si>
    <t>Etre disponible et à l'écoute du salarié</t>
  </si>
  <si>
    <t>Accorder sa confiance au salarié</t>
  </si>
  <si>
    <t>Permettre le droit à l'erreur</t>
  </si>
  <si>
    <t xml:space="preserve">Donner de l"autonomie </t>
  </si>
  <si>
    <t xml:space="preserve">Favoriser les relations entre salariés </t>
  </si>
  <si>
    <t xml:space="preserve">Encourager le developpement personnel et professionnel </t>
  </si>
  <si>
    <t xml:space="preserve">Autres actions : </t>
  </si>
  <si>
    <t>Bien que non prioritaires, ces actions correctives sont  à envisager :</t>
  </si>
  <si>
    <t xml:space="preserve">     </t>
  </si>
  <si>
    <t>Ce que je fais n'est pas  intéressant, je m'ennuie</t>
  </si>
  <si>
    <t>4- Ce que je fais n'est pas  intéressant, je m'ennuie</t>
  </si>
  <si>
    <t>Ce que je fais n'est pas intéressant, je m'ennuie</t>
  </si>
  <si>
    <t>Indiquez "1"  à chaque question, dans la case qui correspond le mieux à la situation décrite</t>
  </si>
  <si>
    <t>Aucune action identifée à ce jour</t>
  </si>
  <si>
    <t xml:space="preserve">Sur la base de vos réponses, voici les éléments de démotivation et donc les points sur lesquels il faut travailler </t>
  </si>
  <si>
    <t>Conçu et réalisé par Entreprise et Développement - Reproduction interdite sans autorisation</t>
  </si>
  <si>
    <t>Mes collègues ne comptent  pas sur moi ou peuvent se passer de moi</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</si>
</sst>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 numFmtId="168" formatCode="[$-40C]d\-mmm\-yy;@"/>
    <numFmt numFmtId="169" formatCode="0.0%"/>
  </numFmts>
  <fonts count="87">
    <font>
      <sz val="10"/>
      <name val="Arial"/>
      <family val="0"/>
    </font>
    <font>
      <sz val="8"/>
      <name val="Arial"/>
      <family val="2"/>
    </font>
    <font>
      <b/>
      <sz val="10"/>
      <name val="Arial"/>
      <family val="2"/>
    </font>
    <font>
      <b/>
      <sz val="9"/>
      <name val="Helvetica"/>
      <family val="2"/>
    </font>
    <font>
      <sz val="11"/>
      <name val="Courier New"/>
      <family val="3"/>
    </font>
    <font>
      <sz val="18"/>
      <name val="Arial"/>
      <family val="2"/>
    </font>
    <font>
      <sz val="11"/>
      <name val="Calibri"/>
      <family val="2"/>
    </font>
    <font>
      <b/>
      <sz val="14"/>
      <name val="Arial"/>
      <family val="2"/>
    </font>
    <font>
      <sz val="9"/>
      <name val="Helvetica"/>
      <family val="2"/>
    </font>
    <font>
      <sz val="16"/>
      <name val="Arial"/>
      <family val="2"/>
    </font>
    <font>
      <sz val="11"/>
      <name val="Arial"/>
      <family val="2"/>
    </font>
    <font>
      <b/>
      <sz val="11"/>
      <color indexed="10"/>
      <name val="Arial"/>
      <family val="2"/>
    </font>
    <font>
      <b/>
      <sz val="11"/>
      <color indexed="1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0"/>
      <name val="Arial"/>
      <family val="2"/>
    </font>
    <font>
      <b/>
      <sz val="14"/>
      <color indexed="10"/>
      <name val="Arial"/>
      <family val="2"/>
    </font>
    <font>
      <i/>
      <sz val="10"/>
      <color indexed="10"/>
      <name val="Arial"/>
      <family val="2"/>
    </font>
    <font>
      <b/>
      <sz val="12"/>
      <color indexed="40"/>
      <name val="Arial"/>
      <family val="2"/>
    </font>
    <font>
      <b/>
      <i/>
      <sz val="12"/>
      <color indexed="10"/>
      <name val="Arial"/>
      <family val="2"/>
    </font>
    <font>
      <b/>
      <sz val="14"/>
      <color indexed="40"/>
      <name val="Arial"/>
      <family val="2"/>
    </font>
    <font>
      <b/>
      <sz val="14"/>
      <color indexed="8"/>
      <name val="Arial"/>
      <family val="2"/>
    </font>
    <font>
      <sz val="10"/>
      <color indexed="10"/>
      <name val="Calibri"/>
      <family val="2"/>
    </font>
    <font>
      <b/>
      <sz val="11"/>
      <color indexed="14"/>
      <name val="Arial"/>
      <family val="2"/>
    </font>
    <font>
      <sz val="10"/>
      <color indexed="10"/>
      <name val="Arial"/>
      <family val="2"/>
    </font>
    <font>
      <b/>
      <sz val="16"/>
      <color indexed="10"/>
      <name val="Arial"/>
      <family val="2"/>
    </font>
    <font>
      <sz val="10"/>
      <color indexed="8"/>
      <name val="Arial"/>
      <family val="2"/>
    </font>
    <font>
      <sz val="11"/>
      <color indexed="8"/>
      <name val="Arial"/>
      <family val="2"/>
    </font>
    <font>
      <b/>
      <sz val="18"/>
      <color indexed="40"/>
      <name val="Arial"/>
      <family val="2"/>
    </font>
    <font>
      <sz val="10"/>
      <color indexed="63"/>
      <name val="Arial"/>
      <family val="2"/>
    </font>
    <font>
      <b/>
      <i/>
      <sz val="10"/>
      <color indexed="40"/>
      <name val="Arial"/>
      <family val="2"/>
    </font>
    <font>
      <sz val="18"/>
      <color indexed="10"/>
      <name val="Calibri"/>
      <family val="2"/>
    </font>
    <font>
      <sz val="16"/>
      <color indexed="40"/>
      <name val="Calibri"/>
      <family val="2"/>
    </font>
    <font>
      <b/>
      <i/>
      <sz val="11"/>
      <color indexed="4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Arial"/>
      <family val="2"/>
    </font>
    <font>
      <b/>
      <sz val="14"/>
      <color rgb="FFFF0000"/>
      <name val="Arial"/>
      <family val="2"/>
    </font>
    <font>
      <i/>
      <sz val="10"/>
      <color rgb="FFFF0000"/>
      <name val="Arial"/>
      <family val="2"/>
    </font>
    <font>
      <b/>
      <sz val="12"/>
      <color rgb="FF00B0F0"/>
      <name val="Arial"/>
      <family val="2"/>
    </font>
    <font>
      <b/>
      <i/>
      <sz val="12"/>
      <color rgb="FFFF0000"/>
      <name val="Arial"/>
      <family val="2"/>
    </font>
    <font>
      <b/>
      <sz val="14"/>
      <color rgb="FF00B0F0"/>
      <name val="Arial"/>
      <family val="2"/>
    </font>
    <font>
      <b/>
      <sz val="14"/>
      <color theme="1"/>
      <name val="Arial"/>
      <family val="2"/>
    </font>
    <font>
      <sz val="11"/>
      <color rgb="FF000000"/>
      <name val="Calibri"/>
      <family val="2"/>
    </font>
    <font>
      <sz val="10"/>
      <color rgb="FFFF0000"/>
      <name val="Calibri"/>
      <family val="2"/>
    </font>
    <font>
      <b/>
      <sz val="11"/>
      <color rgb="FFCC0099"/>
      <name val="Arial"/>
      <family val="2"/>
    </font>
    <font>
      <b/>
      <sz val="11"/>
      <color rgb="FFFF0000"/>
      <name val="Arial"/>
      <family val="2"/>
    </font>
    <font>
      <sz val="10"/>
      <color rgb="FFFF0000"/>
      <name val="Arial"/>
      <family val="2"/>
    </font>
    <font>
      <b/>
      <sz val="16"/>
      <color rgb="FFFF0000"/>
      <name val="Arial"/>
      <family val="2"/>
    </font>
    <font>
      <sz val="10"/>
      <color theme="1"/>
      <name val="Arial"/>
      <family val="2"/>
    </font>
    <font>
      <sz val="11"/>
      <color theme="1"/>
      <name val="Arial"/>
      <family val="2"/>
    </font>
    <font>
      <b/>
      <sz val="18"/>
      <color rgb="FF00B0F0"/>
      <name val="Arial"/>
      <family val="2"/>
    </font>
    <font>
      <sz val="10"/>
      <color rgb="FF444444"/>
      <name val="Arial"/>
      <family val="2"/>
    </font>
    <font>
      <b/>
      <i/>
      <sz val="10"/>
      <color rgb="FF00B0F0"/>
      <name val="Arial"/>
      <family val="2"/>
    </font>
    <font>
      <sz val="18"/>
      <color rgb="FFFF0000"/>
      <name val="Calibri"/>
      <family val="2"/>
    </font>
    <font>
      <sz val="16"/>
      <color rgb="FF00B0F0"/>
      <name val="Calibri"/>
      <family val="2"/>
    </font>
    <font>
      <b/>
      <i/>
      <sz val="11"/>
      <color rgb="FF00B0F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EAEAEA"/>
        <bgColor indexed="64"/>
      </patternFill>
    </fill>
    <fill>
      <patternFill patternType="solid">
        <fgColor rgb="FFCCFFCC"/>
        <bgColor indexed="64"/>
      </patternFill>
    </fill>
    <fill>
      <patternFill patternType="solid">
        <fgColor rgb="FFE4E4E4"/>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thin"/>
      <bottom style="thin"/>
    </border>
    <border>
      <left>
        <color indexed="63"/>
      </left>
      <right style="thin"/>
      <top style="medium"/>
      <bottom>
        <color indexed="63"/>
      </bottom>
    </border>
    <border>
      <left style="thin"/>
      <right style="medium"/>
      <top style="medium"/>
      <bottom style="thin"/>
    </border>
    <border>
      <left style="thin"/>
      <right style="medium"/>
      <top style="thin"/>
      <bottom style="thin"/>
    </border>
    <border>
      <left style="medium"/>
      <right>
        <color indexed="63"/>
      </right>
      <top>
        <color indexed="63"/>
      </top>
      <bottom style="medium"/>
    </border>
    <border>
      <left style="medium"/>
      <right>
        <color indexed="63"/>
      </right>
      <top style="thin"/>
      <bottom style="thin"/>
    </border>
    <border>
      <left>
        <color indexed="63"/>
      </left>
      <right style="thin"/>
      <top>
        <color indexed="63"/>
      </top>
      <bottom>
        <color indexed="63"/>
      </botto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110">
    <xf numFmtId="0" fontId="0" fillId="0" borderId="0" xfId="0" applyAlignment="1">
      <alignmen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0" fillId="0" borderId="10" xfId="0" applyBorder="1" applyAlignment="1">
      <alignment horizontal="center"/>
    </xf>
    <xf numFmtId="0" fontId="2" fillId="0" borderId="0" xfId="0" applyFont="1" applyAlignment="1">
      <alignment/>
    </xf>
    <xf numFmtId="0" fontId="5" fillId="0" borderId="0" xfId="0" applyFont="1" applyBorder="1" applyAlignment="1">
      <alignment/>
    </xf>
    <xf numFmtId="0" fontId="2" fillId="0" borderId="13" xfId="0" applyFont="1" applyBorder="1" applyAlignment="1">
      <alignment horizontal="center"/>
    </xf>
    <xf numFmtId="0" fontId="66" fillId="0" borderId="0" xfId="0" applyFont="1" applyAlignment="1">
      <alignment/>
    </xf>
    <xf numFmtId="0" fontId="7" fillId="0" borderId="0" xfId="0" applyFont="1" applyAlignment="1">
      <alignment/>
    </xf>
    <xf numFmtId="0" fontId="0" fillId="0" borderId="0" xfId="0" applyBorder="1" applyAlignment="1">
      <alignment/>
    </xf>
    <xf numFmtId="0" fontId="0" fillId="0" borderId="0" xfId="0" applyAlignment="1">
      <alignment/>
    </xf>
    <xf numFmtId="9" fontId="2" fillId="0" borderId="0" xfId="50" applyFont="1" applyAlignment="1">
      <alignment/>
    </xf>
    <xf numFmtId="0" fontId="2" fillId="0" borderId="0" xfId="0" applyFont="1" applyAlignment="1">
      <alignment horizontal="center" vertical="center"/>
    </xf>
    <xf numFmtId="0" fontId="0" fillId="0" borderId="14" xfId="0" applyFont="1" applyBorder="1" applyAlignment="1">
      <alignment horizontal="center" wrapText="1"/>
    </xf>
    <xf numFmtId="0" fontId="0" fillId="0" borderId="14" xfId="0" applyFont="1" applyBorder="1" applyAlignment="1">
      <alignment horizontal="center" vertical="center"/>
    </xf>
    <xf numFmtId="0" fontId="0" fillId="0" borderId="0" xfId="0" applyFont="1" applyAlignment="1">
      <alignment/>
    </xf>
    <xf numFmtId="0" fontId="0" fillId="33" borderId="0" xfId="0" applyFill="1" applyAlignment="1">
      <alignment/>
    </xf>
    <xf numFmtId="0" fontId="0" fillId="0" borderId="0" xfId="0"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wrapText="1"/>
    </xf>
    <xf numFmtId="0" fontId="2" fillId="0" borderId="15" xfId="0" applyFont="1" applyBorder="1" applyAlignment="1">
      <alignment horizontal="center"/>
    </xf>
    <xf numFmtId="0" fontId="67" fillId="33" borderId="0" xfId="0" applyFont="1" applyFill="1" applyAlignment="1">
      <alignment/>
    </xf>
    <xf numFmtId="0" fontId="68" fillId="0" borderId="0" xfId="0" applyFont="1" applyAlignment="1">
      <alignment wrapText="1"/>
    </xf>
    <xf numFmtId="0" fontId="68" fillId="0" borderId="0" xfId="0" applyFont="1" applyAlignment="1">
      <alignment vertical="center" wrapText="1"/>
    </xf>
    <xf numFmtId="0" fontId="69" fillId="0" borderId="0" xfId="0" applyFont="1" applyAlignment="1">
      <alignment horizontal="left"/>
    </xf>
    <xf numFmtId="0" fontId="70" fillId="0" borderId="0" xfId="0" applyFont="1" applyAlignment="1">
      <alignment/>
    </xf>
    <xf numFmtId="0" fontId="0" fillId="34" borderId="16"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34" borderId="17" xfId="0" applyFill="1" applyBorder="1" applyAlignment="1" applyProtection="1">
      <alignment horizontal="center" vertical="center"/>
      <protection locked="0"/>
    </xf>
    <xf numFmtId="0" fontId="5" fillId="0" borderId="14" xfId="0" applyFont="1" applyBorder="1" applyAlignment="1" applyProtection="1">
      <alignment/>
      <protection locked="0"/>
    </xf>
    <xf numFmtId="0" fontId="8" fillId="35" borderId="18" xfId="0" applyFont="1" applyFill="1" applyBorder="1" applyAlignment="1">
      <alignment horizontal="center" vertical="center" wrapText="1"/>
    </xf>
    <xf numFmtId="0" fontId="4" fillId="35" borderId="14" xfId="0" applyFont="1" applyFill="1" applyBorder="1" applyAlignment="1">
      <alignment horizontal="justify" vertical="center" wrapText="1"/>
    </xf>
    <xf numFmtId="0" fontId="71" fillId="0" borderId="0" xfId="0" applyFont="1" applyBorder="1" applyAlignment="1">
      <alignment/>
    </xf>
    <xf numFmtId="0" fontId="72" fillId="0" borderId="0" xfId="0" applyFont="1" applyBorder="1" applyAlignment="1">
      <alignment/>
    </xf>
    <xf numFmtId="0" fontId="73" fillId="0" borderId="10" xfId="0" applyFont="1" applyBorder="1" applyAlignment="1">
      <alignment/>
    </xf>
    <xf numFmtId="0" fontId="6" fillId="33" borderId="10" xfId="0" applyFont="1" applyFill="1" applyBorder="1" applyAlignment="1">
      <alignment wrapText="1"/>
    </xf>
    <xf numFmtId="0" fontId="51" fillId="0" borderId="10" xfId="0" applyFont="1" applyBorder="1" applyAlignment="1">
      <alignment/>
    </xf>
    <xf numFmtId="0" fontId="51" fillId="33" borderId="10" xfId="0" applyFont="1" applyFill="1" applyBorder="1" applyAlignment="1">
      <alignment wrapText="1"/>
    </xf>
    <xf numFmtId="0" fontId="49" fillId="0" borderId="19" xfId="0" applyFont="1" applyBorder="1" applyAlignment="1">
      <alignment/>
    </xf>
    <xf numFmtId="0" fontId="6" fillId="33" borderId="19" xfId="0" applyFont="1" applyFill="1" applyBorder="1" applyAlignment="1">
      <alignment wrapText="1"/>
    </xf>
    <xf numFmtId="0" fontId="51" fillId="0" borderId="19" xfId="0" applyFont="1" applyBorder="1" applyAlignment="1">
      <alignment/>
    </xf>
    <xf numFmtId="0" fontId="51" fillId="33" borderId="19" xfId="0" applyFont="1" applyFill="1" applyBorder="1" applyAlignment="1">
      <alignment wrapText="1"/>
    </xf>
    <xf numFmtId="0" fontId="73" fillId="0" borderId="19" xfId="0" applyFont="1" applyBorder="1" applyAlignment="1">
      <alignment/>
    </xf>
    <xf numFmtId="0" fontId="74" fillId="0" borderId="14" xfId="0" applyFont="1" applyBorder="1" applyAlignment="1">
      <alignment horizontal="left"/>
    </xf>
    <xf numFmtId="0" fontId="74" fillId="0" borderId="14" xfId="0" applyNumberFormat="1" applyFont="1" applyBorder="1" applyAlignment="1">
      <alignment/>
    </xf>
    <xf numFmtId="0" fontId="74" fillId="0" borderId="14" xfId="0" applyFont="1" applyBorder="1" applyAlignment="1">
      <alignment/>
    </xf>
    <xf numFmtId="0" fontId="51" fillId="0" borderId="14" xfId="0" applyFont="1" applyBorder="1" applyAlignment="1">
      <alignment/>
    </xf>
    <xf numFmtId="0" fontId="51" fillId="33" borderId="14" xfId="0" applyFont="1" applyFill="1" applyBorder="1" applyAlignment="1">
      <alignment horizontal="left"/>
    </xf>
    <xf numFmtId="0" fontId="51" fillId="33" borderId="14" xfId="0" applyFont="1" applyFill="1" applyBorder="1" applyAlignment="1">
      <alignment/>
    </xf>
    <xf numFmtId="0" fontId="75" fillId="0" borderId="0" xfId="0" applyFont="1" applyAlignment="1">
      <alignment horizontal="center" vertical="center"/>
    </xf>
    <xf numFmtId="0" fontId="0" fillId="0" borderId="20" xfId="0" applyBorder="1" applyAlignment="1">
      <alignment/>
    </xf>
    <xf numFmtId="0" fontId="76" fillId="0" borderId="0" xfId="0" applyFont="1" applyAlignment="1">
      <alignment/>
    </xf>
    <xf numFmtId="0" fontId="66" fillId="0" borderId="0" xfId="0" applyFont="1" applyAlignment="1">
      <alignment/>
    </xf>
    <xf numFmtId="0" fontId="77" fillId="0" borderId="0" xfId="0" applyFont="1" applyAlignment="1">
      <alignment/>
    </xf>
    <xf numFmtId="9" fontId="78" fillId="0" borderId="21" xfId="0" applyNumberFormat="1" applyFont="1" applyBorder="1" applyAlignment="1">
      <alignment horizontal="center" vertical="center"/>
    </xf>
    <xf numFmtId="0" fontId="79" fillId="36" borderId="22" xfId="0" applyFont="1" applyFill="1" applyBorder="1" applyAlignment="1">
      <alignment/>
    </xf>
    <xf numFmtId="0" fontId="80" fillId="36" borderId="23" xfId="0" applyFont="1" applyFill="1" applyBorder="1" applyAlignment="1">
      <alignment/>
    </xf>
    <xf numFmtId="0" fontId="79" fillId="36" borderId="23" xfId="0" applyFont="1" applyFill="1" applyBorder="1" applyAlignment="1">
      <alignment/>
    </xf>
    <xf numFmtId="0" fontId="79" fillId="36" borderId="24" xfId="0" applyFont="1" applyFill="1" applyBorder="1" applyAlignment="1">
      <alignment/>
    </xf>
    <xf numFmtId="0" fontId="79" fillId="36" borderId="25" xfId="0" applyFont="1" applyFill="1" applyBorder="1" applyAlignment="1">
      <alignment/>
    </xf>
    <xf numFmtId="0" fontId="80" fillId="36" borderId="0" xfId="0" applyFont="1" applyFill="1" applyBorder="1" applyAlignment="1">
      <alignment/>
    </xf>
    <xf numFmtId="0" fontId="79" fillId="36" borderId="0" xfId="0" applyFont="1" applyFill="1" applyBorder="1" applyAlignment="1">
      <alignment/>
    </xf>
    <xf numFmtId="0" fontId="79" fillId="36" borderId="20" xfId="0" applyFont="1" applyFill="1" applyBorder="1" applyAlignment="1">
      <alignment/>
    </xf>
    <xf numFmtId="0" fontId="79" fillId="36" borderId="26" xfId="0" applyFont="1" applyFill="1" applyBorder="1" applyAlignment="1">
      <alignment/>
    </xf>
    <xf numFmtId="0" fontId="80" fillId="36" borderId="27" xfId="0" applyFont="1" applyFill="1" applyBorder="1" applyAlignment="1">
      <alignment/>
    </xf>
    <xf numFmtId="0" fontId="79" fillId="36" borderId="27" xfId="0" applyFont="1" applyFill="1" applyBorder="1" applyAlignment="1">
      <alignment/>
    </xf>
    <xf numFmtId="0" fontId="79" fillId="36" borderId="28" xfId="0" applyFont="1" applyFill="1" applyBorder="1" applyAlignment="1">
      <alignment/>
    </xf>
    <xf numFmtId="0" fontId="0" fillId="34" borderId="29" xfId="0"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34" borderId="30"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1" fillId="0" borderId="14" xfId="0" applyFont="1" applyBorder="1" applyAlignment="1">
      <alignment/>
    </xf>
    <xf numFmtId="0" fontId="81" fillId="33" borderId="0" xfId="0" applyFont="1" applyFill="1" applyAlignment="1">
      <alignment/>
    </xf>
    <xf numFmtId="0" fontId="0" fillId="37" borderId="0" xfId="0" applyFill="1" applyAlignment="1">
      <alignment horizontal="center"/>
    </xf>
    <xf numFmtId="0" fontId="82" fillId="0" borderId="0" xfId="0" applyFont="1" applyAlignment="1">
      <alignment/>
    </xf>
    <xf numFmtId="0" fontId="0" fillId="0" borderId="0" xfId="0" applyNumberFormat="1" applyAlignment="1">
      <alignment/>
    </xf>
    <xf numFmtId="0" fontId="0" fillId="0" borderId="33" xfId="0" applyBorder="1" applyAlignment="1">
      <alignment/>
    </xf>
    <xf numFmtId="0" fontId="0" fillId="0" borderId="34" xfId="0" applyBorder="1" applyAlignment="1">
      <alignment/>
    </xf>
    <xf numFmtId="0" fontId="83" fillId="0" borderId="0" xfId="0" applyFont="1" applyAlignment="1">
      <alignment vertical="center" wrapText="1"/>
    </xf>
    <xf numFmtId="0" fontId="10" fillId="0" borderId="35" xfId="0" applyFont="1" applyBorder="1" applyAlignment="1">
      <alignment/>
    </xf>
    <xf numFmtId="0" fontId="6" fillId="0" borderId="10" xfId="0" applyFont="1" applyBorder="1" applyAlignment="1">
      <alignment/>
    </xf>
    <xf numFmtId="0" fontId="6" fillId="0" borderId="19" xfId="0" applyFont="1" applyBorder="1" applyAlignment="1">
      <alignment/>
    </xf>
    <xf numFmtId="0" fontId="84" fillId="33" borderId="36" xfId="0" applyFont="1" applyFill="1" applyBorder="1" applyAlignment="1">
      <alignment horizontal="center" vertical="center" textRotation="180"/>
    </xf>
    <xf numFmtId="0" fontId="0" fillId="0" borderId="37" xfId="0" applyBorder="1" applyAlignment="1">
      <alignment/>
    </xf>
    <xf numFmtId="0" fontId="85" fillId="33" borderId="37" xfId="0" applyFont="1" applyFill="1" applyBorder="1" applyAlignment="1">
      <alignment vertical="top" textRotation="180"/>
    </xf>
    <xf numFmtId="0" fontId="9" fillId="0" borderId="37" xfId="0" applyFont="1" applyBorder="1" applyAlignment="1">
      <alignment/>
    </xf>
    <xf numFmtId="0" fontId="84" fillId="33" borderId="37" xfId="0" applyFont="1" applyFill="1" applyBorder="1" applyAlignment="1">
      <alignment horizontal="center" vertical="center" textRotation="180"/>
    </xf>
    <xf numFmtId="0" fontId="85" fillId="33" borderId="37" xfId="0" applyFont="1" applyFill="1" applyBorder="1" applyAlignment="1">
      <alignment vertical="center" textRotation="180"/>
    </xf>
    <xf numFmtId="0" fontId="9" fillId="0" borderId="37" xfId="0" applyFont="1" applyBorder="1" applyAlignment="1">
      <alignment vertical="center"/>
    </xf>
    <xf numFmtId="0" fontId="3" fillId="35" borderId="38" xfId="0" applyFont="1" applyFill="1" applyBorder="1" applyAlignment="1">
      <alignment horizontal="center" vertical="top" wrapText="1"/>
    </xf>
    <xf numFmtId="0" fontId="3" fillId="35" borderId="39" xfId="0" applyFont="1" applyFill="1" applyBorder="1" applyAlignment="1">
      <alignment horizontal="center" vertical="top" wrapText="1"/>
    </xf>
    <xf numFmtId="0" fontId="0" fillId="0" borderId="0" xfId="0" applyAlignment="1">
      <alignment horizontal="center" vertical="center"/>
    </xf>
    <xf numFmtId="168" fontId="0" fillId="0" borderId="10" xfId="0" applyNumberFormat="1" applyBorder="1" applyAlignment="1">
      <alignment horizontal="center" vertical="center"/>
    </xf>
    <xf numFmtId="168" fontId="0" fillId="0" borderId="40" xfId="0" applyNumberFormat="1" applyBorder="1" applyAlignment="1">
      <alignment horizontal="center" vertical="center"/>
    </xf>
    <xf numFmtId="168" fontId="0" fillId="0" borderId="41" xfId="0" applyNumberFormat="1" applyBorder="1" applyAlignment="1">
      <alignment horizontal="center" vertical="center"/>
    </xf>
    <xf numFmtId="0" fontId="0" fillId="0" borderId="10"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86" fillId="0" borderId="0" xfId="0" applyFont="1" applyBorder="1" applyAlignment="1">
      <alignment vertical="top" wrapText="1"/>
    </xf>
    <xf numFmtId="0" fontId="10" fillId="0" borderId="0" xfId="0" applyFont="1" applyBorder="1" applyAlignment="1">
      <alignment/>
    </xf>
    <xf numFmtId="0" fontId="75" fillId="0" borderId="0" xfId="0" applyFont="1" applyAlignment="1">
      <alignment horizontal="center" vertical="center"/>
    </xf>
    <xf numFmtId="0" fontId="81" fillId="0" borderId="0" xfId="0" applyFont="1" applyBorder="1" applyAlignment="1">
      <alignment/>
    </xf>
    <xf numFmtId="0" fontId="5" fillId="0" borderId="0" xfId="0" applyFont="1" applyAlignment="1">
      <alignment/>
    </xf>
    <xf numFmtId="0" fontId="71" fillId="0" borderId="0" xfId="0" applyFont="1" applyBorder="1" applyAlignment="1">
      <alignment/>
    </xf>
    <xf numFmtId="0" fontId="0" fillId="0" borderId="0" xfId="0" applyAlignment="1">
      <alignment/>
    </xf>
    <xf numFmtId="0" fontId="83" fillId="0" borderId="0" xfId="0" applyFont="1" applyAlignment="1">
      <alignment vertical="center" wrapText="1"/>
    </xf>
    <xf numFmtId="0" fontId="83" fillId="0" borderId="27" xfId="0" applyFont="1" applyBorder="1" applyAlignment="1">
      <alignmen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1981200</xdr:colOff>
      <xdr:row>0</xdr:row>
      <xdr:rowOff>57150</xdr:rowOff>
    </xdr:from>
    <xdr:to>
      <xdr:col>4</xdr:col>
      <xdr:colOff>657225</xdr:colOff>
      <xdr:row>2</xdr:row>
      <xdr:rowOff>171450</xdr:rowOff>
    </xdr:to>
    <xdr:pic>
      <xdr:nvPicPr>
        <xdr:cNvPr id="1" name="Picture 33" descr="2018_03_06_09_39_35_FLOCH_010318"/>
        <xdr:cNvPicPr preferRelativeResize="1">
          <a:picLocks noChangeAspect="1"/>
        </xdr:cNvPicPr>
      </xdr:nvPicPr>
      <xdr:blipFill>
        <a:blip r:embed="rId1"/>
        <a:stretch>
          <a:fillRect/>
        </a:stretch>
      </xdr:blipFill>
      <xdr:spPr>
        <a:xfrm>
          <a:off x="2390775" y="57150"/>
          <a:ext cx="574357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0</xdr:row>
      <xdr:rowOff>76200</xdr:rowOff>
    </xdr:from>
    <xdr:to>
      <xdr:col>16</xdr:col>
      <xdr:colOff>704850</xdr:colOff>
      <xdr:row>5</xdr:row>
      <xdr:rowOff>152400</xdr:rowOff>
    </xdr:to>
    <xdr:pic>
      <xdr:nvPicPr>
        <xdr:cNvPr id="1" name="Picture 116" descr="2018_03_06_09_39_35_FLOCH_010318"/>
        <xdr:cNvPicPr preferRelativeResize="1">
          <a:picLocks noChangeAspect="1"/>
        </xdr:cNvPicPr>
      </xdr:nvPicPr>
      <xdr:blipFill>
        <a:blip r:embed="rId1"/>
        <a:stretch>
          <a:fillRect/>
        </a:stretch>
      </xdr:blipFill>
      <xdr:spPr>
        <a:xfrm>
          <a:off x="6029325" y="76200"/>
          <a:ext cx="5076825" cy="1171575"/>
        </a:xfrm>
        <a:prstGeom prst="rect">
          <a:avLst/>
        </a:prstGeom>
        <a:noFill/>
        <a:ln w="9525" cmpd="sng">
          <a:noFill/>
        </a:ln>
      </xdr:spPr>
    </xdr:pic>
    <xdr:clientData/>
  </xdr:twoCellAnchor>
  <xdr:twoCellAnchor editAs="oneCell">
    <xdr:from>
      <xdr:col>0</xdr:col>
      <xdr:colOff>85725</xdr:colOff>
      <xdr:row>7</xdr:row>
      <xdr:rowOff>161925</xdr:rowOff>
    </xdr:from>
    <xdr:to>
      <xdr:col>2</xdr:col>
      <xdr:colOff>1009650</xdr:colOff>
      <xdr:row>26</xdr:row>
      <xdr:rowOff>19050</xdr:rowOff>
    </xdr:to>
    <xdr:pic>
      <xdr:nvPicPr>
        <xdr:cNvPr id="2" name="Image 3"/>
        <xdr:cNvPicPr preferRelativeResize="1">
          <a:picLocks noChangeAspect="1"/>
        </xdr:cNvPicPr>
      </xdr:nvPicPr>
      <xdr:blipFill>
        <a:blip r:embed="rId2"/>
        <a:stretch>
          <a:fillRect/>
        </a:stretch>
      </xdr:blipFill>
      <xdr:spPr>
        <a:xfrm>
          <a:off x="85725" y="1981200"/>
          <a:ext cx="1381125" cy="3152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pageSetUpPr fitToPage="1"/>
  </sheetPr>
  <dimension ref="A3:O46"/>
  <sheetViews>
    <sheetView showGridLines="0" tabSelected="1" zoomScale="90" zoomScaleNormal="90" zoomScalePageLayoutView="0" workbookViewId="0" topLeftCell="A1">
      <selection activeCell="B4" sqref="B4"/>
    </sheetView>
  </sheetViews>
  <sheetFormatPr defaultColWidth="11.421875" defaultRowHeight="12.75"/>
  <cols>
    <col min="1" max="1" width="6.140625" style="0" customWidth="1"/>
    <col min="2" max="2" width="91.140625" style="1" customWidth="1"/>
    <col min="3" max="3" width="4.7109375" style="1" customWidth="1"/>
    <col min="4" max="4" width="10.140625" style="0" customWidth="1"/>
    <col min="6" max="6" width="21.8515625" style="0" customWidth="1"/>
    <col min="7" max="7" width="0.42578125" style="0" hidden="1" customWidth="1"/>
  </cols>
  <sheetData>
    <row r="2" ht="61.5" customHeight="1"/>
    <row r="3" spans="2:3" ht="23.25">
      <c r="B3" s="7" t="s">
        <v>72</v>
      </c>
      <c r="C3" s="7"/>
    </row>
    <row r="4" spans="2:4" ht="23.25">
      <c r="B4" s="31"/>
      <c r="C4" s="7"/>
      <c r="D4" s="1" t="s">
        <v>38</v>
      </c>
    </row>
    <row r="5" spans="2:4" ht="12.75" customHeight="1">
      <c r="B5" s="7"/>
      <c r="C5" s="7"/>
      <c r="D5" s="1"/>
    </row>
    <row r="6" spans="2:3" ht="16.5" thickBot="1">
      <c r="B6" s="27" t="s">
        <v>199</v>
      </c>
      <c r="C6" s="9"/>
    </row>
    <row r="7" spans="1:5" ht="13.5" thickBot="1">
      <c r="A7" s="2"/>
      <c r="B7" s="8" t="s">
        <v>0</v>
      </c>
      <c r="C7" s="22"/>
      <c r="D7" s="3" t="s">
        <v>35</v>
      </c>
      <c r="E7" s="4" t="s">
        <v>36</v>
      </c>
    </row>
    <row r="8" spans="1:7" ht="30" customHeight="1">
      <c r="A8" s="5">
        <v>1</v>
      </c>
      <c r="B8" s="83" t="s">
        <v>116</v>
      </c>
      <c r="C8" s="85" t="str">
        <f>IF(Feuil2!G39=36,$D$4,IF(Feuil2!G39=0,Feuil2!B52,IF(D44&gt;36,Feuil2!$B$53,Feuil2!$B$51)))</f>
        <v>&lt;&lt;&lt; Questionnaire à complèter &gt;&gt;&gt;</v>
      </c>
      <c r="D8" s="69"/>
      <c r="E8" s="28"/>
      <c r="F8" s="25" t="str">
        <f>IF(G8&gt;1,Feuil2!$B$54,QUESTIONNAIRE!$D$4)</f>
        <v>      </v>
      </c>
      <c r="G8">
        <f>D8+E8</f>
        <v>0</v>
      </c>
    </row>
    <row r="9" spans="1:7" ht="30" customHeight="1">
      <c r="A9" s="5">
        <v>2</v>
      </c>
      <c r="B9" s="37" t="s">
        <v>198</v>
      </c>
      <c r="C9" s="86"/>
      <c r="D9" s="70"/>
      <c r="E9" s="29"/>
      <c r="F9" s="24" t="str">
        <f>IF(G9&gt;1,Feuil2!$B$54,QUESTIONNAIRE!$D$4)</f>
        <v>      </v>
      </c>
      <c r="G9">
        <f aca="true" t="shared" si="0" ref="G9:G37">D9+E9</f>
        <v>0</v>
      </c>
    </row>
    <row r="10" spans="1:7" ht="30" customHeight="1">
      <c r="A10" s="5">
        <v>3</v>
      </c>
      <c r="B10" s="37" t="s">
        <v>103</v>
      </c>
      <c r="C10" s="86"/>
      <c r="D10" s="71"/>
      <c r="E10" s="30"/>
      <c r="F10" s="24" t="str">
        <f>IF(G10&gt;1,Feuil2!$B$54,QUESTIONNAIRE!$D$4)</f>
        <v>      </v>
      </c>
      <c r="G10">
        <f t="shared" si="0"/>
        <v>0</v>
      </c>
    </row>
    <row r="11" spans="1:7" ht="30" customHeight="1">
      <c r="A11" s="5">
        <v>4</v>
      </c>
      <c r="B11" s="83" t="s">
        <v>119</v>
      </c>
      <c r="C11" s="86"/>
      <c r="D11" s="70"/>
      <c r="E11" s="29"/>
      <c r="F11" s="24" t="str">
        <f>IF(G11&gt;1,Feuil2!$B$54,QUESTIONNAIRE!$D$4)</f>
        <v>      </v>
      </c>
      <c r="G11">
        <f t="shared" si="0"/>
        <v>0</v>
      </c>
    </row>
    <row r="12" spans="1:7" ht="30" customHeight="1">
      <c r="A12" s="5">
        <v>5</v>
      </c>
      <c r="B12" s="37" t="s">
        <v>136</v>
      </c>
      <c r="C12" s="86"/>
      <c r="D12" s="71"/>
      <c r="E12" s="30"/>
      <c r="F12" s="24" t="str">
        <f>IF(G12&gt;1,Feuil2!$B$54,QUESTIONNAIRE!$D$4)</f>
        <v>      </v>
      </c>
      <c r="G12">
        <f t="shared" si="0"/>
        <v>0</v>
      </c>
    </row>
    <row r="13" spans="1:7" ht="30" customHeight="1">
      <c r="A13" s="5">
        <v>6</v>
      </c>
      <c r="B13" s="83" t="s">
        <v>154</v>
      </c>
      <c r="C13" s="86"/>
      <c r="D13" s="70"/>
      <c r="E13" s="29"/>
      <c r="F13" s="24" t="str">
        <f>IF(G13&gt;1,Feuil2!$B$54,QUESTIONNAIRE!$D$4)</f>
        <v>      </v>
      </c>
      <c r="G13">
        <f t="shared" si="0"/>
        <v>0</v>
      </c>
    </row>
    <row r="14" spans="1:7" ht="30" customHeight="1">
      <c r="A14" s="5">
        <v>7</v>
      </c>
      <c r="B14" s="37" t="s">
        <v>94</v>
      </c>
      <c r="C14" s="86"/>
      <c r="D14" s="71"/>
      <c r="E14" s="30"/>
      <c r="F14" s="24" t="str">
        <f>IF(G14&gt;1,Feuil2!$B$54,QUESTIONNAIRE!$D$4)</f>
        <v>      </v>
      </c>
      <c r="G14">
        <f t="shared" si="0"/>
        <v>0</v>
      </c>
    </row>
    <row r="15" spans="1:7" ht="30" customHeight="1">
      <c r="A15" s="5">
        <v>8</v>
      </c>
      <c r="B15" s="37" t="s">
        <v>117</v>
      </c>
      <c r="C15" s="86"/>
      <c r="D15" s="70"/>
      <c r="E15" s="29"/>
      <c r="F15" s="24" t="str">
        <f>IF(G15&gt;1,Feuil2!$B$54,QUESTIONNAIRE!$D$4)</f>
        <v>      </v>
      </c>
      <c r="G15">
        <f t="shared" si="0"/>
        <v>0</v>
      </c>
    </row>
    <row r="16" spans="1:7" ht="30" customHeight="1">
      <c r="A16" s="5">
        <v>9</v>
      </c>
      <c r="B16" s="37" t="s">
        <v>122</v>
      </c>
      <c r="C16" s="86"/>
      <c r="D16" s="71"/>
      <c r="E16" s="30"/>
      <c r="F16" s="24" t="str">
        <f>IF(G16&gt;1,Feuil2!$B$54,QUESTIONNAIRE!$D$4)</f>
        <v>      </v>
      </c>
      <c r="G16">
        <f t="shared" si="0"/>
        <v>0</v>
      </c>
    </row>
    <row r="17" spans="1:7" ht="30" customHeight="1">
      <c r="A17" s="5">
        <v>10</v>
      </c>
      <c r="B17" s="37" t="s">
        <v>121</v>
      </c>
      <c r="C17" s="87" t="str">
        <f>IF(Feuil2!G39=36,Feuil2!$B$56,D4)</f>
        <v>      </v>
      </c>
      <c r="D17" s="70"/>
      <c r="E17" s="29"/>
      <c r="F17" s="24" t="str">
        <f>IF(G17&gt;1,Feuil2!$B$54,QUESTIONNAIRE!$D$4)</f>
        <v>      </v>
      </c>
      <c r="G17">
        <f t="shared" si="0"/>
        <v>0</v>
      </c>
    </row>
    <row r="18" spans="1:7" ht="30" customHeight="1">
      <c r="A18" s="5">
        <v>11</v>
      </c>
      <c r="B18" s="37" t="s">
        <v>125</v>
      </c>
      <c r="C18" s="88"/>
      <c r="D18" s="71"/>
      <c r="E18" s="30"/>
      <c r="F18" s="24" t="str">
        <f>IF(G18&gt;1,Feuil2!$B$54,QUESTIONNAIRE!$D$4)</f>
        <v>      </v>
      </c>
      <c r="G18">
        <f t="shared" si="0"/>
        <v>0</v>
      </c>
    </row>
    <row r="19" spans="1:7" ht="30" customHeight="1">
      <c r="A19" s="5">
        <v>12</v>
      </c>
      <c r="B19" s="37" t="s">
        <v>156</v>
      </c>
      <c r="C19" s="88"/>
      <c r="D19" s="70"/>
      <c r="E19" s="29"/>
      <c r="F19" s="24" t="str">
        <f>IF(G19&gt;1,Feuil2!$B$54,QUESTIONNAIRE!$D$4)</f>
        <v>      </v>
      </c>
      <c r="G19">
        <f t="shared" si="0"/>
        <v>0</v>
      </c>
    </row>
    <row r="20" spans="1:7" ht="30" customHeight="1">
      <c r="A20" s="5">
        <v>13</v>
      </c>
      <c r="B20" s="41" t="s">
        <v>128</v>
      </c>
      <c r="C20" s="88"/>
      <c r="D20" s="71"/>
      <c r="E20" s="30"/>
      <c r="F20" s="24" t="str">
        <f>IF(G20&gt;1,Feuil2!$B$54,QUESTIONNAIRE!$D$4)</f>
        <v>      </v>
      </c>
      <c r="G20">
        <f t="shared" si="0"/>
        <v>0</v>
      </c>
    </row>
    <row r="21" spans="1:7" ht="30" customHeight="1">
      <c r="A21" s="5">
        <v>14</v>
      </c>
      <c r="B21" s="41" t="s">
        <v>118</v>
      </c>
      <c r="C21" s="88"/>
      <c r="D21" s="70"/>
      <c r="E21" s="29"/>
      <c r="F21" s="24" t="str">
        <f>IF(G21&gt;1,Feuil2!$B$54,QUESTIONNAIRE!$D$4)</f>
        <v>      </v>
      </c>
      <c r="G21">
        <f t="shared" si="0"/>
        <v>0</v>
      </c>
    </row>
    <row r="22" spans="1:7" ht="30" customHeight="1">
      <c r="A22" s="5">
        <v>15</v>
      </c>
      <c r="B22" s="84" t="s">
        <v>161</v>
      </c>
      <c r="C22" s="88"/>
      <c r="D22" s="71"/>
      <c r="E22" s="30"/>
      <c r="F22" s="24" t="str">
        <f>IF(G22&gt;1,Feuil2!$B$54,QUESTIONNAIRE!$D$4)</f>
        <v>      </v>
      </c>
      <c r="G22">
        <f t="shared" si="0"/>
        <v>0</v>
      </c>
    </row>
    <row r="23" spans="1:7" ht="30" customHeight="1">
      <c r="A23" s="5">
        <v>16</v>
      </c>
      <c r="B23" s="84" t="s">
        <v>130</v>
      </c>
      <c r="C23" s="88"/>
      <c r="D23" s="70"/>
      <c r="E23" s="29"/>
      <c r="F23" s="24" t="str">
        <f>IF(G23&gt;1,Feuil2!$B$54,QUESTIONNAIRE!$D$4)</f>
        <v>      </v>
      </c>
      <c r="G23">
        <f t="shared" si="0"/>
        <v>0</v>
      </c>
    </row>
    <row r="24" spans="1:7" ht="30" customHeight="1">
      <c r="A24" s="5">
        <v>17</v>
      </c>
      <c r="B24" s="84" t="s">
        <v>127</v>
      </c>
      <c r="C24" s="88"/>
      <c r="D24" s="71"/>
      <c r="E24" s="30"/>
      <c r="F24" s="24" t="str">
        <f>IF(G24&gt;1,Feuil2!$B$54,QUESTIONNAIRE!$D$4)</f>
        <v>      </v>
      </c>
      <c r="G24">
        <f t="shared" si="0"/>
        <v>0</v>
      </c>
    </row>
    <row r="25" spans="1:7" ht="30" customHeight="1">
      <c r="A25" s="5">
        <v>18</v>
      </c>
      <c r="B25" s="41" t="s">
        <v>123</v>
      </c>
      <c r="C25" s="88"/>
      <c r="D25" s="70"/>
      <c r="E25" s="29"/>
      <c r="F25" s="24" t="str">
        <f>IF(G25&gt;1,Feuil2!$B$54,QUESTIONNAIRE!$D$4)</f>
        <v>      </v>
      </c>
      <c r="G25">
        <f t="shared" si="0"/>
        <v>0</v>
      </c>
    </row>
    <row r="26" spans="1:7" ht="30" customHeight="1">
      <c r="A26" s="5">
        <v>19</v>
      </c>
      <c r="B26" s="41" t="s">
        <v>124</v>
      </c>
      <c r="C26" s="89" t="str">
        <f>IF(Feuil2!G39=36,$D$4,IF(Feuil2!G39=0,Feuil2!B52,IF(D62&gt;36,Feuil2!$B$53,Feuil2!$B$51)))</f>
        <v>&lt;&lt;&lt; Questionnaire à complèter &gt;&gt;&gt;</v>
      </c>
      <c r="D26" s="71"/>
      <c r="E26" s="30"/>
      <c r="F26" s="24" t="str">
        <f>IF(G26&gt;1,Feuil2!$B$54,QUESTIONNAIRE!$D$4)</f>
        <v>      </v>
      </c>
      <c r="G26">
        <f t="shared" si="0"/>
        <v>0</v>
      </c>
    </row>
    <row r="27" spans="1:7" ht="30" customHeight="1">
      <c r="A27" s="5">
        <v>20</v>
      </c>
      <c r="B27" s="41" t="s">
        <v>90</v>
      </c>
      <c r="C27" s="86"/>
      <c r="D27" s="70"/>
      <c r="E27" s="29"/>
      <c r="F27" s="24" t="str">
        <f>IF(G27&gt;1,Feuil2!$B$54,QUESTIONNAIRE!$D$4)</f>
        <v>      </v>
      </c>
      <c r="G27">
        <f t="shared" si="0"/>
        <v>0</v>
      </c>
    </row>
    <row r="28" spans="1:7" ht="30" customHeight="1">
      <c r="A28" s="5">
        <v>21</v>
      </c>
      <c r="B28" s="41" t="s">
        <v>129</v>
      </c>
      <c r="C28" s="86"/>
      <c r="D28" s="71"/>
      <c r="E28" s="30"/>
      <c r="F28" s="24" t="str">
        <f>IF(G28&gt;1,Feuil2!$B$54,QUESTIONNAIRE!$D$4)</f>
        <v>      </v>
      </c>
      <c r="G28">
        <f t="shared" si="0"/>
        <v>0</v>
      </c>
    </row>
    <row r="29" spans="1:7" ht="30" customHeight="1">
      <c r="A29" s="5">
        <v>22</v>
      </c>
      <c r="B29" s="41" t="s">
        <v>126</v>
      </c>
      <c r="C29" s="86"/>
      <c r="D29" s="70"/>
      <c r="E29" s="29"/>
      <c r="F29" s="24" t="str">
        <f>IF(G29&gt;1,Feuil2!$B$54,QUESTIONNAIRE!$D$4)</f>
        <v>      </v>
      </c>
      <c r="G29">
        <f t="shared" si="0"/>
        <v>0</v>
      </c>
    </row>
    <row r="30" spans="1:7" ht="30" customHeight="1">
      <c r="A30" s="5">
        <v>23</v>
      </c>
      <c r="B30" s="84" t="s">
        <v>133</v>
      </c>
      <c r="C30" s="86"/>
      <c r="D30" s="71"/>
      <c r="E30" s="30"/>
      <c r="F30" s="24" t="str">
        <f>IF(G30&gt;1,Feuil2!$B$54,QUESTIONNAIRE!$D$4)</f>
        <v>      </v>
      </c>
      <c r="G30">
        <f t="shared" si="0"/>
        <v>0</v>
      </c>
    </row>
    <row r="31" spans="1:7" ht="30" customHeight="1">
      <c r="A31" s="5">
        <v>24</v>
      </c>
      <c r="B31" s="41" t="s">
        <v>134</v>
      </c>
      <c r="C31" s="86"/>
      <c r="D31" s="70"/>
      <c r="E31" s="29"/>
      <c r="F31" s="24" t="str">
        <f>IF(G31&gt;1,Feuil2!$B$54,QUESTIONNAIRE!$D$4)</f>
        <v>      </v>
      </c>
      <c r="G31">
        <f t="shared" si="0"/>
        <v>0</v>
      </c>
    </row>
    <row r="32" spans="1:7" ht="30" customHeight="1">
      <c r="A32" s="5">
        <v>25</v>
      </c>
      <c r="B32" s="84" t="s">
        <v>137</v>
      </c>
      <c r="C32" s="86"/>
      <c r="D32" s="71"/>
      <c r="E32" s="30"/>
      <c r="F32" s="24" t="str">
        <f>IF(G32&gt;1,Feuil2!$B$54,QUESTIONNAIRE!$D$4)</f>
        <v>      </v>
      </c>
      <c r="G32">
        <f t="shared" si="0"/>
        <v>0</v>
      </c>
    </row>
    <row r="33" spans="1:7" ht="30" customHeight="1">
      <c r="A33" s="5">
        <v>26</v>
      </c>
      <c r="B33" s="41" t="s">
        <v>132</v>
      </c>
      <c r="C33" s="86"/>
      <c r="D33" s="70"/>
      <c r="E33" s="29"/>
      <c r="F33" s="24" t="str">
        <f>IF(G33&gt;1,Feuil2!$B$54,QUESTIONNAIRE!$D$4)</f>
        <v>      </v>
      </c>
      <c r="G33">
        <f t="shared" si="0"/>
        <v>0</v>
      </c>
    </row>
    <row r="34" spans="1:7" ht="30" customHeight="1">
      <c r="A34" s="5">
        <v>27</v>
      </c>
      <c r="B34" s="84" t="s">
        <v>88</v>
      </c>
      <c r="C34" s="86"/>
      <c r="D34" s="71"/>
      <c r="E34" s="30"/>
      <c r="F34" s="24" t="str">
        <f>IF(G34&gt;1,Feuil2!$B$54,QUESTIONNAIRE!$D$4)</f>
        <v>      </v>
      </c>
      <c r="G34">
        <f t="shared" si="0"/>
        <v>0</v>
      </c>
    </row>
    <row r="35" spans="1:7" ht="30" customHeight="1">
      <c r="A35" s="5">
        <v>28</v>
      </c>
      <c r="B35" s="84" t="s">
        <v>159</v>
      </c>
      <c r="C35" s="90" t="str">
        <f>IF(Feuil2!G39=36,Feuil2!$B$56,D4)</f>
        <v>      </v>
      </c>
      <c r="D35" s="70"/>
      <c r="E35" s="29"/>
      <c r="F35" s="24" t="str">
        <f>IF(G35&gt;1,Feuil2!$B$54,QUESTIONNAIRE!$D$4)</f>
        <v>      </v>
      </c>
      <c r="G35">
        <f t="shared" si="0"/>
        <v>0</v>
      </c>
    </row>
    <row r="36" spans="1:7" ht="30" customHeight="1">
      <c r="A36" s="5">
        <v>29</v>
      </c>
      <c r="B36" s="41" t="s">
        <v>135</v>
      </c>
      <c r="C36" s="91"/>
      <c r="D36" s="71"/>
      <c r="E36" s="30"/>
      <c r="F36" s="24" t="str">
        <f>IF(G36&gt;1,Feuil2!$B$54,QUESTIONNAIRE!$D$4)</f>
        <v>      </v>
      </c>
      <c r="G36">
        <f t="shared" si="0"/>
        <v>0</v>
      </c>
    </row>
    <row r="37" spans="1:7" ht="30" customHeight="1">
      <c r="A37" s="5">
        <v>30</v>
      </c>
      <c r="B37" s="41" t="s">
        <v>120</v>
      </c>
      <c r="C37" s="91"/>
      <c r="D37" s="70"/>
      <c r="E37" s="29"/>
      <c r="F37" s="24" t="str">
        <f>IF(G37&gt;1,Feuil2!$B$54,QUESTIONNAIRE!$D$4)</f>
        <v>      </v>
      </c>
      <c r="G37">
        <f t="shared" si="0"/>
        <v>0</v>
      </c>
    </row>
    <row r="38" spans="1:7" ht="30" customHeight="1">
      <c r="A38" s="5">
        <v>31</v>
      </c>
      <c r="B38" s="41" t="s">
        <v>102</v>
      </c>
      <c r="C38" s="91"/>
      <c r="D38" s="71"/>
      <c r="E38" s="30"/>
      <c r="F38" s="24" t="str">
        <f>IF(G38&gt;1,Feuil2!$B$54,QUESTIONNAIRE!$D$4)</f>
        <v>      </v>
      </c>
      <c r="G38">
        <f aca="true" t="shared" si="1" ref="G38:G43">D38+E38</f>
        <v>0</v>
      </c>
    </row>
    <row r="39" spans="1:7" ht="30" customHeight="1">
      <c r="A39" s="5">
        <v>32</v>
      </c>
      <c r="B39" s="41" t="s">
        <v>152</v>
      </c>
      <c r="C39" s="91"/>
      <c r="D39" s="70"/>
      <c r="E39" s="29"/>
      <c r="F39" s="24" t="str">
        <f>IF(G39&gt;1,Feuil2!$B$54,QUESTIONNAIRE!$D$4)</f>
        <v>      </v>
      </c>
      <c r="G39">
        <f t="shared" si="1"/>
        <v>0</v>
      </c>
    </row>
    <row r="40" spans="1:7" ht="30" customHeight="1">
      <c r="A40" s="5">
        <v>33</v>
      </c>
      <c r="B40" s="84" t="s">
        <v>145</v>
      </c>
      <c r="C40" s="91"/>
      <c r="D40" s="71"/>
      <c r="E40" s="30"/>
      <c r="F40" s="24" t="str">
        <f>IF(G40&gt;1,Feuil2!$B$54,QUESTIONNAIRE!$D$4)</f>
        <v>      </v>
      </c>
      <c r="G40">
        <f t="shared" si="1"/>
        <v>0</v>
      </c>
    </row>
    <row r="41" spans="1:7" ht="30" customHeight="1">
      <c r="A41" s="5">
        <v>34</v>
      </c>
      <c r="B41" s="41" t="s">
        <v>131</v>
      </c>
      <c r="C41" s="91"/>
      <c r="D41" s="70"/>
      <c r="E41" s="29"/>
      <c r="F41" s="24" t="str">
        <f>IF(G41&gt;1,Feuil2!$B$54,QUESTIONNAIRE!$D$4)</f>
        <v>      </v>
      </c>
      <c r="G41">
        <f t="shared" si="1"/>
        <v>0</v>
      </c>
    </row>
    <row r="42" spans="1:7" ht="30" customHeight="1">
      <c r="A42" s="5">
        <v>35</v>
      </c>
      <c r="B42" s="41" t="s">
        <v>138</v>
      </c>
      <c r="C42" s="91"/>
      <c r="D42" s="71"/>
      <c r="E42" s="30"/>
      <c r="F42" s="24" t="str">
        <f>IF(G42&gt;1,Feuil2!$B$54,QUESTIONNAIRE!$D$4)</f>
        <v>      </v>
      </c>
      <c r="G42">
        <f t="shared" si="1"/>
        <v>0</v>
      </c>
    </row>
    <row r="43" spans="1:7" ht="30" customHeight="1" thickBot="1">
      <c r="A43" s="5">
        <v>36</v>
      </c>
      <c r="B43" s="41" t="s">
        <v>109</v>
      </c>
      <c r="C43" s="91"/>
      <c r="D43" s="72"/>
      <c r="E43" s="73"/>
      <c r="F43" s="24" t="str">
        <f>IF(G43&gt;1,Feuil2!$B$54,QUESTIONNAIRE!$D$4)</f>
        <v>      </v>
      </c>
      <c r="G43">
        <f t="shared" si="1"/>
        <v>0</v>
      </c>
    </row>
    <row r="44" ht="12.75" hidden="1">
      <c r="D44">
        <f>SUM(D8:E43)</f>
        <v>0</v>
      </c>
    </row>
    <row r="46" spans="2:15" ht="15">
      <c r="B46" s="51" t="s">
        <v>147</v>
      </c>
      <c r="C46" s="51"/>
      <c r="D46" s="51"/>
      <c r="E46" s="51"/>
      <c r="F46" s="51"/>
      <c r="G46" s="51"/>
      <c r="H46" s="51"/>
      <c r="I46" s="51"/>
      <c r="J46" s="51"/>
      <c r="K46" s="51"/>
      <c r="L46" s="51"/>
      <c r="M46" s="51"/>
      <c r="N46" s="51"/>
      <c r="O46" s="51"/>
    </row>
  </sheetData>
  <sheetProtection password="CAF1" sheet="1" objects="1" selectLockedCells="1"/>
  <mergeCells count="4">
    <mergeCell ref="C8:C16"/>
    <mergeCell ref="C17:C25"/>
    <mergeCell ref="C26:C34"/>
    <mergeCell ref="C35:C43"/>
  </mergeCells>
  <printOptions/>
  <pageMargins left="0.7874015748031497" right="0.7874015748031497" top="0.3937007874015748" bottom="0.3937007874015748" header="0.5118110236220472" footer="0.5118110236220472"/>
  <pageSetup fitToHeight="1" fitToWidth="1" horizontalDpi="600" verticalDpi="600" orientation="portrait" paperSize="9" scale="59" r:id="rId2"/>
  <drawing r:id="rId1"/>
</worksheet>
</file>

<file path=xl/worksheets/sheet2.xml><?xml version="1.0" encoding="utf-8"?>
<worksheet xmlns="http://schemas.openxmlformats.org/spreadsheetml/2006/main" xmlns:r="http://schemas.openxmlformats.org/officeDocument/2006/relationships">
  <sheetPr codeName="Feuil2"/>
  <dimension ref="A1:J103"/>
  <sheetViews>
    <sheetView showGridLines="0" zoomScale="90" zoomScaleNormal="90" zoomScalePageLayoutView="0" workbookViewId="0" topLeftCell="E22">
      <selection activeCell="I33" sqref="I33"/>
    </sheetView>
  </sheetViews>
  <sheetFormatPr defaultColWidth="11.421875" defaultRowHeight="12.75"/>
  <cols>
    <col min="2" max="2" width="30.57421875" style="0" customWidth="1"/>
    <col min="5" max="7" width="10.28125" style="0" customWidth="1"/>
    <col min="8" max="8" width="4.140625" style="0" customWidth="1"/>
    <col min="9" max="9" width="82.57421875" style="0" customWidth="1"/>
    <col min="10" max="10" width="70.140625" style="0" customWidth="1"/>
    <col min="13" max="13" width="16.57421875" style="0" customWidth="1"/>
  </cols>
  <sheetData>
    <row r="1" spans="3:9" ht="42.75" customHeight="1" thickBot="1">
      <c r="C1" s="92" t="s">
        <v>3</v>
      </c>
      <c r="D1" s="93"/>
      <c r="E1" s="15" t="s">
        <v>79</v>
      </c>
      <c r="F1" s="15" t="s">
        <v>80</v>
      </c>
      <c r="G1" s="21" t="s">
        <v>37</v>
      </c>
      <c r="H1" s="21"/>
      <c r="I1" s="21"/>
    </row>
    <row r="2" spans="3:10" ht="19.5" customHeight="1" thickBot="1">
      <c r="C2" s="32" t="s">
        <v>4</v>
      </c>
      <c r="D2" s="33">
        <f>IF(QUESTIONNAIRE!D8=1,1,0)</f>
        <v>0</v>
      </c>
      <c r="E2" s="16">
        <f>IF(QUESTIONNAIRE!D8=1,1,0)</f>
        <v>0</v>
      </c>
      <c r="F2" s="16">
        <f>IF(QUESTIONNAIRE!E8=1,1,0)</f>
        <v>0</v>
      </c>
      <c r="G2" s="19">
        <f aca="true" t="shared" si="0" ref="G2:G37">SUM(E2:F2)</f>
        <v>0</v>
      </c>
      <c r="H2" s="19">
        <v>1</v>
      </c>
      <c r="I2" s="36" t="s">
        <v>46</v>
      </c>
      <c r="J2" s="45" t="s">
        <v>85</v>
      </c>
    </row>
    <row r="3" spans="3:10" ht="19.5" customHeight="1" thickBot="1">
      <c r="C3" s="32" t="s">
        <v>5</v>
      </c>
      <c r="D3" s="33">
        <f>IF(QUESTIONNAIRE!D9=1,1,0)</f>
        <v>0</v>
      </c>
      <c r="E3" s="16">
        <f>IF(QUESTIONNAIRE!E9=1,1,0)</f>
        <v>0</v>
      </c>
      <c r="F3" s="16">
        <f>IF(QUESTIONNAIRE!D9=1,1,0)</f>
        <v>0</v>
      </c>
      <c r="G3" s="19">
        <f t="shared" si="0"/>
        <v>0</v>
      </c>
      <c r="H3" s="19">
        <v>4</v>
      </c>
      <c r="I3" s="39" t="s">
        <v>197</v>
      </c>
      <c r="J3" s="50" t="s">
        <v>196</v>
      </c>
    </row>
    <row r="4" spans="3:10" ht="19.5" customHeight="1" thickBot="1">
      <c r="C4" s="32" t="s">
        <v>6</v>
      </c>
      <c r="D4" s="33">
        <f>IF(QUESTIONNAIRE!D10=1,1,0)</f>
        <v>0</v>
      </c>
      <c r="E4" s="16">
        <f>IF(QUESTIONNAIRE!E10=1,1,0)</f>
        <v>0</v>
      </c>
      <c r="F4" s="16">
        <f>IF(QUESTIONNAIRE!D10=1,1,0)</f>
        <v>0</v>
      </c>
      <c r="G4" s="19">
        <f t="shared" si="0"/>
        <v>0</v>
      </c>
      <c r="H4" s="19">
        <v>6</v>
      </c>
      <c r="I4" s="39" t="s">
        <v>56</v>
      </c>
      <c r="J4" s="50" t="s">
        <v>142</v>
      </c>
    </row>
    <row r="5" spans="3:10" ht="19.5" customHeight="1" thickBot="1">
      <c r="C5" s="32" t="s">
        <v>7</v>
      </c>
      <c r="D5" s="33">
        <f>IF(QUESTIONNAIRE!D11=1,1,0)</f>
        <v>0</v>
      </c>
      <c r="E5" s="16">
        <f>IF(QUESTIONNAIRE!D11=1,1,0)</f>
        <v>0</v>
      </c>
      <c r="F5" s="16">
        <f>IF(QUESTIONNAIRE!E11=1,1,0)</f>
        <v>0</v>
      </c>
      <c r="G5" s="19">
        <f t="shared" si="0"/>
        <v>0</v>
      </c>
      <c r="H5" s="19">
        <v>11</v>
      </c>
      <c r="I5" s="36" t="s">
        <v>69</v>
      </c>
      <c r="J5" s="48" t="s">
        <v>89</v>
      </c>
    </row>
    <row r="6" spans="2:10" ht="19.5" customHeight="1" thickBot="1">
      <c r="B6" s="12"/>
      <c r="C6" s="32" t="s">
        <v>8</v>
      </c>
      <c r="D6" s="33">
        <f>IF(QUESTIONNAIRE!D12=1,1,0)</f>
        <v>0</v>
      </c>
      <c r="E6" s="16">
        <f>IF(QUESTIONNAIRE!D12=1,1,0)</f>
        <v>0</v>
      </c>
      <c r="F6" s="16">
        <f>IF(QUESTIONNAIRE!E12=1,1,0)</f>
        <v>0</v>
      </c>
      <c r="G6" s="19">
        <f t="shared" si="0"/>
        <v>0</v>
      </c>
      <c r="H6" s="19">
        <v>9</v>
      </c>
      <c r="I6" s="37" t="s">
        <v>63</v>
      </c>
      <c r="J6" s="50" t="s">
        <v>139</v>
      </c>
    </row>
    <row r="7" spans="3:10" ht="19.5" customHeight="1" thickBot="1">
      <c r="C7" s="32" t="s">
        <v>9</v>
      </c>
      <c r="D7" s="33">
        <f>IF(QUESTIONNAIRE!D13=1,1,0)</f>
        <v>0</v>
      </c>
      <c r="E7" s="16">
        <f>IF(QUESTIONNAIRE!E13=1,1,0)</f>
        <v>0</v>
      </c>
      <c r="F7" s="16">
        <f>IF(QUESTIONNAIRE!D13=1,1,0)</f>
        <v>0</v>
      </c>
      <c r="G7" s="19">
        <f t="shared" si="0"/>
        <v>0</v>
      </c>
      <c r="H7" s="19">
        <v>3</v>
      </c>
      <c r="I7" s="38" t="s">
        <v>155</v>
      </c>
      <c r="J7" s="48" t="s">
        <v>154</v>
      </c>
    </row>
    <row r="8" spans="3:10" ht="19.5" customHeight="1" thickBot="1">
      <c r="C8" s="32" t="s">
        <v>10</v>
      </c>
      <c r="D8" s="33">
        <f>IF(QUESTIONNAIRE!D14=1,1,0)</f>
        <v>0</v>
      </c>
      <c r="E8" s="16">
        <f>IF(QUESTIONNAIRE!E14=1,1,0)</f>
        <v>0</v>
      </c>
      <c r="F8" s="16">
        <f>IF(QUESTIONNAIRE!D14=1,1,0)</f>
        <v>0</v>
      </c>
      <c r="G8" s="19">
        <f t="shared" si="0"/>
        <v>0</v>
      </c>
      <c r="H8" s="19">
        <v>2</v>
      </c>
      <c r="I8" s="39" t="s">
        <v>81</v>
      </c>
      <c r="J8" s="50" t="s">
        <v>94</v>
      </c>
    </row>
    <row r="9" spans="3:10" ht="19.5" customHeight="1" thickBot="1">
      <c r="C9" s="32" t="s">
        <v>11</v>
      </c>
      <c r="D9" s="33">
        <f>IF(QUESTIONNAIRE!D15=1,1,0)</f>
        <v>0</v>
      </c>
      <c r="E9" s="16">
        <f>IF(QUESTIONNAIRE!D15=1,1,0)</f>
        <v>0</v>
      </c>
      <c r="F9" s="16">
        <f>IF(QUESTIONNAIRE!E15=1,1,0)</f>
        <v>0</v>
      </c>
      <c r="G9" s="19">
        <f t="shared" si="0"/>
        <v>0</v>
      </c>
      <c r="H9" s="19">
        <v>10</v>
      </c>
      <c r="I9" s="37" t="s">
        <v>65</v>
      </c>
      <c r="J9" s="46" t="s">
        <v>86</v>
      </c>
    </row>
    <row r="10" spans="3:10" ht="19.5" customHeight="1" thickBot="1">
      <c r="C10" s="32" t="s">
        <v>12</v>
      </c>
      <c r="D10" s="33">
        <f>IF(QUESTIONNAIRE!D16=1,1,0)</f>
        <v>0</v>
      </c>
      <c r="E10" s="16">
        <f>IF(QUESTIONNAIRE!D16=1,1,0)</f>
        <v>0</v>
      </c>
      <c r="F10" s="16">
        <f>IF(QUESTIONNAIRE!E16=1,1,0)</f>
        <v>0</v>
      </c>
      <c r="G10" s="19">
        <f t="shared" si="0"/>
        <v>0</v>
      </c>
      <c r="H10" s="19">
        <v>1</v>
      </c>
      <c r="I10" s="37" t="s">
        <v>47</v>
      </c>
      <c r="J10" s="50" t="s">
        <v>93</v>
      </c>
    </row>
    <row r="11" spans="3:10" ht="19.5" customHeight="1" thickBot="1">
      <c r="C11" s="32" t="s">
        <v>13</v>
      </c>
      <c r="D11" s="33">
        <f>IF(QUESTIONNAIRE!D17=1,1,0)</f>
        <v>0</v>
      </c>
      <c r="E11" s="16">
        <f>IF(QUESTIONNAIRE!D17=1,1,0)</f>
        <v>0</v>
      </c>
      <c r="F11" s="16">
        <f>IF(QUESTIONNAIRE!E17=1,1,0)</f>
        <v>0</v>
      </c>
      <c r="G11" s="19">
        <f t="shared" si="0"/>
        <v>0</v>
      </c>
      <c r="H11" s="19">
        <v>12</v>
      </c>
      <c r="I11" s="37" t="s">
        <v>70</v>
      </c>
      <c r="J11" s="50" t="s">
        <v>92</v>
      </c>
    </row>
    <row r="12" spans="3:10" ht="19.5" customHeight="1" thickBot="1">
      <c r="C12" s="32" t="s">
        <v>14</v>
      </c>
      <c r="D12" s="33">
        <f>IF(QUESTIONNAIRE!D18=1,1,0)</f>
        <v>0</v>
      </c>
      <c r="E12" s="16">
        <f>IF(QUESTIONNAIRE!D18=1,1,0)</f>
        <v>0</v>
      </c>
      <c r="F12" s="16">
        <f>IF(QUESTIONNAIRE!E18=1,1,0)</f>
        <v>0</v>
      </c>
      <c r="G12" s="19">
        <f t="shared" si="0"/>
        <v>0</v>
      </c>
      <c r="H12" s="19">
        <v>3</v>
      </c>
      <c r="I12" s="37" t="s">
        <v>48</v>
      </c>
      <c r="J12" s="50" t="s">
        <v>99</v>
      </c>
    </row>
    <row r="13" spans="3:10" ht="19.5" customHeight="1" thickBot="1">
      <c r="C13" s="32" t="s">
        <v>15</v>
      </c>
      <c r="D13" s="33">
        <f>IF(QUESTIONNAIRE!D19=1,1,0)</f>
        <v>0</v>
      </c>
      <c r="E13" s="16">
        <f>IF(QUESTIONNAIRE!D19=1,1,0)</f>
        <v>0</v>
      </c>
      <c r="F13" s="16">
        <f>IF(QUESTIONNAIRE!E19=1,1,0)</f>
        <v>0</v>
      </c>
      <c r="G13" s="19">
        <f t="shared" si="0"/>
        <v>0</v>
      </c>
      <c r="H13" s="19">
        <v>7</v>
      </c>
      <c r="I13" s="37" t="s">
        <v>157</v>
      </c>
      <c r="J13" s="50" t="s">
        <v>158</v>
      </c>
    </row>
    <row r="14" spans="3:10" ht="19.5" customHeight="1" thickBot="1">
      <c r="C14" s="32" t="s">
        <v>16</v>
      </c>
      <c r="D14" s="33">
        <f>IF(QUESTIONNAIRE!D20=1,1,0)</f>
        <v>0</v>
      </c>
      <c r="E14" s="16">
        <f>IF(QUESTIONNAIRE!D20=1,1,0)</f>
        <v>0</v>
      </c>
      <c r="F14" s="16">
        <f>IF(QUESTIONNAIRE!E20=1,1,0)</f>
        <v>0</v>
      </c>
      <c r="G14" s="19">
        <f t="shared" si="0"/>
        <v>0</v>
      </c>
      <c r="H14" s="19">
        <v>4</v>
      </c>
      <c r="I14" s="41" t="s">
        <v>49</v>
      </c>
      <c r="J14" s="50" t="s">
        <v>140</v>
      </c>
    </row>
    <row r="15" spans="3:10" ht="19.5" customHeight="1" thickBot="1">
      <c r="C15" s="32" t="s">
        <v>17</v>
      </c>
      <c r="D15" s="33">
        <f>IF(QUESTIONNAIRE!D21=1,1,0)</f>
        <v>0</v>
      </c>
      <c r="E15" s="16">
        <f>IF(QUESTIONNAIRE!D21=1,1,0)</f>
        <v>0</v>
      </c>
      <c r="F15" s="16">
        <f>IF(QUESTIONNAIRE!E21=1,1,0)</f>
        <v>0</v>
      </c>
      <c r="G15" s="19">
        <f t="shared" si="0"/>
        <v>0</v>
      </c>
      <c r="H15" s="19">
        <v>10</v>
      </c>
      <c r="I15" s="41" t="s">
        <v>84</v>
      </c>
      <c r="J15" s="47" t="s">
        <v>87</v>
      </c>
    </row>
    <row r="16" spans="3:10" ht="19.5" customHeight="1" thickBot="1">
      <c r="C16" s="32" t="s">
        <v>18</v>
      </c>
      <c r="D16" s="33">
        <f>IF(QUESTIONNAIRE!D22=1,1,0)</f>
        <v>0</v>
      </c>
      <c r="E16" s="16">
        <f>IF(QUESTIONNAIRE!D22=1,1,0)</f>
        <v>0</v>
      </c>
      <c r="F16" s="16">
        <f>IF(QUESTIONNAIRE!E22=1,1,0)</f>
        <v>0</v>
      </c>
      <c r="G16" s="19">
        <f t="shared" si="0"/>
        <v>0</v>
      </c>
      <c r="H16" s="19">
        <v>2</v>
      </c>
      <c r="I16" s="40" t="s">
        <v>71</v>
      </c>
      <c r="J16" s="48" t="s">
        <v>96</v>
      </c>
    </row>
    <row r="17" spans="3:10" ht="19.5" customHeight="1" thickBot="1">
      <c r="C17" s="32" t="s">
        <v>19</v>
      </c>
      <c r="D17" s="33">
        <f>IF(QUESTIONNAIRE!D23=1,1,0)</f>
        <v>0</v>
      </c>
      <c r="E17" s="16">
        <f>IF(QUESTIONNAIRE!D23=1,1,0)</f>
        <v>0</v>
      </c>
      <c r="F17" s="16">
        <f>IF(QUESTIONNAIRE!E23=1,1,0)</f>
        <v>0</v>
      </c>
      <c r="G17" s="19">
        <f t="shared" si="0"/>
        <v>0</v>
      </c>
      <c r="H17" s="19">
        <v>5</v>
      </c>
      <c r="I17" s="44" t="s">
        <v>55</v>
      </c>
      <c r="J17" s="48" t="s">
        <v>101</v>
      </c>
    </row>
    <row r="18" spans="3:10" ht="19.5" customHeight="1" thickBot="1">
      <c r="C18" s="32" t="s">
        <v>20</v>
      </c>
      <c r="D18" s="33">
        <f>IF(QUESTIONNAIRE!D24=1,1,0)</f>
        <v>0</v>
      </c>
      <c r="E18" s="16">
        <f>IF(QUESTIONNAIRE!D24=1,1,0)</f>
        <v>0</v>
      </c>
      <c r="F18" s="16">
        <f>IF(QUESTIONNAIRE!E24=1,1,0)</f>
        <v>0</v>
      </c>
      <c r="G18" s="19">
        <f t="shared" si="0"/>
        <v>0</v>
      </c>
      <c r="H18" s="19">
        <v>4</v>
      </c>
      <c r="I18" s="44" t="s">
        <v>51</v>
      </c>
      <c r="J18" s="48" t="s">
        <v>141</v>
      </c>
    </row>
    <row r="19" spans="3:10" ht="19.5" customHeight="1" thickBot="1">
      <c r="C19" s="32" t="s">
        <v>21</v>
      </c>
      <c r="D19" s="33">
        <f>IF(QUESTIONNAIRE!D25=1,1,0)</f>
        <v>0</v>
      </c>
      <c r="E19" s="16">
        <f>IF(QUESTIONNAIRE!E25=1,1,0)</f>
        <v>0</v>
      </c>
      <c r="F19" s="16">
        <f>IF(QUESTIONNAIRE!D25=1,1,0)</f>
        <v>0</v>
      </c>
      <c r="G19" s="19">
        <f t="shared" si="0"/>
        <v>0</v>
      </c>
      <c r="H19" s="19">
        <v>1</v>
      </c>
      <c r="I19" s="43" t="s">
        <v>52</v>
      </c>
      <c r="J19" s="50" t="s">
        <v>95</v>
      </c>
    </row>
    <row r="20" spans="3:10" ht="19.5" customHeight="1" thickBot="1">
      <c r="C20" s="32" t="s">
        <v>22</v>
      </c>
      <c r="D20" s="33">
        <f>IF(QUESTIONNAIRE!D26=1,1,0)</f>
        <v>0</v>
      </c>
      <c r="E20" s="16">
        <f>IF(QUESTIONNAIRE!D26=1,1,0)</f>
        <v>0</v>
      </c>
      <c r="F20" s="16">
        <f>IF(QUESTIONNAIRE!E26=1,1,0)</f>
        <v>0</v>
      </c>
      <c r="G20" s="19">
        <f t="shared" si="0"/>
        <v>0</v>
      </c>
      <c r="H20" s="19">
        <v>2</v>
      </c>
      <c r="I20" s="41" t="s">
        <v>97</v>
      </c>
      <c r="J20" s="50" t="s">
        <v>98</v>
      </c>
    </row>
    <row r="21" spans="3:10" ht="19.5" customHeight="1" thickBot="1">
      <c r="C21" s="32" t="s">
        <v>23</v>
      </c>
      <c r="D21" s="33">
        <f>IF(QUESTIONNAIRE!D27=1,1,0)</f>
        <v>0</v>
      </c>
      <c r="E21" s="16">
        <f>IF(QUESTIONNAIRE!E27=1,1,0)</f>
        <v>0</v>
      </c>
      <c r="F21" s="16">
        <f>IF(QUESTIONNAIRE!D27=1,1,0)</f>
        <v>0</v>
      </c>
      <c r="G21" s="19">
        <f t="shared" si="0"/>
        <v>0</v>
      </c>
      <c r="H21" s="19">
        <v>11</v>
      </c>
      <c r="I21" s="43" t="s">
        <v>67</v>
      </c>
      <c r="J21" s="49" t="s">
        <v>90</v>
      </c>
    </row>
    <row r="22" spans="3:10" ht="19.5" customHeight="1" thickBot="1">
      <c r="C22" s="32" t="s">
        <v>24</v>
      </c>
      <c r="D22" s="33">
        <f>IF(QUESTIONNAIRE!D28=1,1,0)</f>
        <v>0</v>
      </c>
      <c r="E22" s="16">
        <f>IF(QUESTIONNAIRE!D28=1,1,0)</f>
        <v>0</v>
      </c>
      <c r="F22" s="16">
        <f>IF(QUESTIONNAIRE!E28=1,1,0)</f>
        <v>0</v>
      </c>
      <c r="G22" s="19">
        <f t="shared" si="0"/>
        <v>0</v>
      </c>
      <c r="H22" s="19">
        <v>5</v>
      </c>
      <c r="I22" s="41" t="s">
        <v>53</v>
      </c>
      <c r="J22" s="50" t="s">
        <v>203</v>
      </c>
    </row>
    <row r="23" spans="3:10" ht="19.5" customHeight="1" thickBot="1">
      <c r="C23" s="32" t="s">
        <v>25</v>
      </c>
      <c r="D23" s="33">
        <f>IF(QUESTIONNAIRE!D29=1,1,0)</f>
        <v>0</v>
      </c>
      <c r="E23" s="16">
        <f>IF(QUESTIONNAIRE!D29=1,1,0)</f>
        <v>0</v>
      </c>
      <c r="F23" s="16">
        <f>IF(QUESTIONNAIRE!E29=1,1,0)</f>
        <v>0</v>
      </c>
      <c r="G23" s="19">
        <f t="shared" si="0"/>
        <v>0</v>
      </c>
      <c r="H23" s="19">
        <v>3</v>
      </c>
      <c r="I23" s="41" t="s">
        <v>50</v>
      </c>
      <c r="J23" s="50" t="s">
        <v>100</v>
      </c>
    </row>
    <row r="24" spans="3:10" ht="19.5" customHeight="1" thickBot="1">
      <c r="C24" s="32" t="s">
        <v>26</v>
      </c>
      <c r="D24" s="33">
        <f>IF(QUESTIONNAIRE!D30=1,1,0)</f>
        <v>0</v>
      </c>
      <c r="E24" s="16">
        <f>IF(QUESTIONNAIRE!E30=1,1,0)</f>
        <v>0</v>
      </c>
      <c r="F24" s="16">
        <f>IF(QUESTIONNAIRE!D30=1,1,0)</f>
        <v>0</v>
      </c>
      <c r="G24" s="19">
        <f t="shared" si="0"/>
        <v>0</v>
      </c>
      <c r="H24" s="19">
        <v>7</v>
      </c>
      <c r="I24" s="42" t="s">
        <v>59</v>
      </c>
      <c r="J24" s="48" t="s">
        <v>133</v>
      </c>
    </row>
    <row r="25" spans="3:10" ht="19.5" customHeight="1" thickBot="1">
      <c r="C25" s="32" t="s">
        <v>27</v>
      </c>
      <c r="D25" s="33">
        <f>IF(QUESTIONNAIRE!D31=1,1,0)</f>
        <v>0</v>
      </c>
      <c r="E25" s="16">
        <f>IF(QUESTIONNAIRE!E31=1,1,0)</f>
        <v>0</v>
      </c>
      <c r="F25" s="16">
        <f>IF(QUESTIONNAIRE!D31=1,1,0)</f>
        <v>0</v>
      </c>
      <c r="G25" s="19">
        <f t="shared" si="0"/>
        <v>0</v>
      </c>
      <c r="H25" s="19">
        <v>8</v>
      </c>
      <c r="I25" s="43" t="s">
        <v>60</v>
      </c>
      <c r="J25" s="50" t="s">
        <v>134</v>
      </c>
    </row>
    <row r="26" spans="2:10" ht="19.5" customHeight="1" thickBot="1">
      <c r="B26" s="12"/>
      <c r="C26" s="32" t="s">
        <v>28</v>
      </c>
      <c r="D26" s="33">
        <f>IF(QUESTIONNAIRE!D32=1,1,0)</f>
        <v>0</v>
      </c>
      <c r="E26" s="16">
        <f>IF(QUESTIONNAIRE!D32=1,1,0)</f>
        <v>0</v>
      </c>
      <c r="F26" s="16">
        <f>IF(QUESTIONNAIRE!E32=1,1,0)</f>
        <v>0</v>
      </c>
      <c r="G26" s="19">
        <f t="shared" si="0"/>
        <v>0</v>
      </c>
      <c r="H26" s="19">
        <v>9</v>
      </c>
      <c r="I26" s="44" t="s">
        <v>64</v>
      </c>
      <c r="J26" s="48" t="s">
        <v>107</v>
      </c>
    </row>
    <row r="27" spans="3:10" ht="19.5" customHeight="1" thickBot="1">
      <c r="C27" s="32" t="s">
        <v>29</v>
      </c>
      <c r="D27" s="33">
        <f>IF(QUESTIONNAIRE!D33=1,1,0)</f>
        <v>0</v>
      </c>
      <c r="E27" s="16">
        <f>IF(QUESTIONNAIRE!D33=1,1,0)</f>
        <v>0</v>
      </c>
      <c r="F27" s="16">
        <f>IF(QUESTIONNAIRE!E33=1,1,0)</f>
        <v>0</v>
      </c>
      <c r="G27" s="19">
        <f t="shared" si="0"/>
        <v>0</v>
      </c>
      <c r="H27" s="19">
        <v>7</v>
      </c>
      <c r="I27" s="41" t="s">
        <v>58</v>
      </c>
      <c r="J27" s="50" t="s">
        <v>106</v>
      </c>
    </row>
    <row r="28" spans="3:10" ht="19.5" customHeight="1" thickBot="1">
      <c r="C28" s="32" t="s">
        <v>30</v>
      </c>
      <c r="D28" s="33">
        <f>IF(QUESTIONNAIRE!D34=1,1,0)</f>
        <v>0</v>
      </c>
      <c r="E28" s="16">
        <f>IF(QUESTIONNAIRE!E34=1,1,0)</f>
        <v>0</v>
      </c>
      <c r="F28" s="16">
        <f>IF(QUESTIONNAIRE!D34=1,1,0)</f>
        <v>0</v>
      </c>
      <c r="G28" s="19">
        <f t="shared" si="0"/>
        <v>0</v>
      </c>
      <c r="H28" s="19">
        <v>10</v>
      </c>
      <c r="I28" s="42" t="s">
        <v>66</v>
      </c>
      <c r="J28" s="47" t="s">
        <v>88</v>
      </c>
    </row>
    <row r="29" spans="2:10" ht="19.5" customHeight="1" thickBot="1">
      <c r="B29" s="12"/>
      <c r="C29" s="32" t="s">
        <v>31</v>
      </c>
      <c r="D29" s="33">
        <f>IF(QUESTIONNAIRE!D35=1,1,0)</f>
        <v>0</v>
      </c>
      <c r="E29" s="16">
        <f>IF(QUESTIONNAIRE!D35=1,1,0)</f>
        <v>0</v>
      </c>
      <c r="F29" s="16">
        <f>IF(QUESTIONNAIRE!E35=1,1,0)</f>
        <v>0</v>
      </c>
      <c r="G29" s="19">
        <f t="shared" si="0"/>
        <v>0</v>
      </c>
      <c r="H29" s="19">
        <v>8</v>
      </c>
      <c r="I29" s="44" t="s">
        <v>160</v>
      </c>
      <c r="J29" s="48" t="s">
        <v>105</v>
      </c>
    </row>
    <row r="30" spans="3:10" ht="19.5" customHeight="1" thickBot="1">
      <c r="C30" s="32" t="s">
        <v>32</v>
      </c>
      <c r="D30" s="33">
        <f>IF(QUESTIONNAIRE!D36=1,1,0)</f>
        <v>0</v>
      </c>
      <c r="E30" s="16">
        <f>IF(QUESTIONNAIRE!D36=1,1,0)</f>
        <v>0</v>
      </c>
      <c r="F30" s="16">
        <f>IF(QUESTIONNAIRE!E36=1,1,0)</f>
        <v>0</v>
      </c>
      <c r="G30" s="19">
        <f t="shared" si="0"/>
        <v>0</v>
      </c>
      <c r="H30" s="19">
        <v>8</v>
      </c>
      <c r="I30" s="41" t="s">
        <v>61</v>
      </c>
      <c r="J30" s="50" t="s">
        <v>104</v>
      </c>
    </row>
    <row r="31" spans="3:10" ht="19.5" customHeight="1" thickBot="1">
      <c r="C31" s="32" t="s">
        <v>33</v>
      </c>
      <c r="D31" s="33">
        <f>IF(QUESTIONNAIRE!D37=1,1,0)</f>
        <v>0</v>
      </c>
      <c r="E31" s="16">
        <f>IF(QUESTIONNAIRE!D37=1,1,0)</f>
        <v>0</v>
      </c>
      <c r="F31" s="16">
        <f>IF(QUESTIONNAIRE!E37=1,1,0)</f>
        <v>0</v>
      </c>
      <c r="G31" s="19">
        <f t="shared" si="0"/>
        <v>0</v>
      </c>
      <c r="H31" s="19">
        <v>11</v>
      </c>
      <c r="I31" s="41" t="s">
        <v>68</v>
      </c>
      <c r="J31" s="50" t="s">
        <v>91</v>
      </c>
    </row>
    <row r="32" spans="3:10" ht="15.75" thickBot="1">
      <c r="C32" s="32" t="s">
        <v>73</v>
      </c>
      <c r="D32" s="33">
        <f>IF(QUESTIONNAIRE!D38=1,1,0)</f>
        <v>0</v>
      </c>
      <c r="E32" s="16">
        <f>IF(QUESTIONNAIRE!E38=1,1,0)</f>
        <v>0</v>
      </c>
      <c r="F32" s="16">
        <f>IF(QUESTIONNAIRE!D38=1,1,0)</f>
        <v>0</v>
      </c>
      <c r="G32" s="19">
        <f t="shared" si="0"/>
        <v>0</v>
      </c>
      <c r="H32" s="19">
        <v>5</v>
      </c>
      <c r="I32" s="43" t="s">
        <v>54</v>
      </c>
      <c r="J32" s="50" t="s">
        <v>102</v>
      </c>
    </row>
    <row r="33" spans="3:10" ht="15.75" thickBot="1">
      <c r="C33" s="32" t="s">
        <v>74</v>
      </c>
      <c r="D33" s="33">
        <f>IF(QUESTIONNAIRE!D39=1,1,0)</f>
        <v>0</v>
      </c>
      <c r="E33" s="16">
        <f>IF(QUESTIONNAIRE!E39=1,1,0)</f>
        <v>0</v>
      </c>
      <c r="F33" s="16">
        <f>IF(QUESTIONNAIRE!D39=1,1,0)</f>
        <v>0</v>
      </c>
      <c r="G33" s="19">
        <f t="shared" si="0"/>
        <v>0</v>
      </c>
      <c r="H33" s="19">
        <v>12</v>
      </c>
      <c r="I33" s="43" t="s">
        <v>153</v>
      </c>
      <c r="J33" s="50" t="s">
        <v>152</v>
      </c>
    </row>
    <row r="34" spans="3:10" ht="19.5" customHeight="1" thickBot="1">
      <c r="C34" s="32" t="s">
        <v>75</v>
      </c>
      <c r="D34" s="33">
        <f>IF(QUESTIONNAIRE!D40=1,1,0)</f>
        <v>0</v>
      </c>
      <c r="E34" s="16">
        <f>IF(QUESTIONNAIRE!E40=1,1,0)</f>
        <v>0</v>
      </c>
      <c r="F34" s="16">
        <f>IF(QUESTIONNAIRE!D40=1,1,0)</f>
        <v>0</v>
      </c>
      <c r="G34" s="19">
        <f t="shared" si="0"/>
        <v>0</v>
      </c>
      <c r="H34" s="19">
        <v>6</v>
      </c>
      <c r="I34" s="42" t="s">
        <v>144</v>
      </c>
      <c r="J34" s="74" t="s">
        <v>143</v>
      </c>
    </row>
    <row r="35" spans="3:10" ht="15.75" thickBot="1">
      <c r="C35" s="32" t="s">
        <v>76</v>
      </c>
      <c r="D35" s="33">
        <f>IF(QUESTIONNAIRE!D41=1,1,0)</f>
        <v>0</v>
      </c>
      <c r="E35" s="16">
        <f>IF(QUESTIONNAIRE!D41=1,1,0)</f>
        <v>0</v>
      </c>
      <c r="F35" s="16">
        <f>IF(QUESTIONNAIRE!E41=1,1,0)</f>
        <v>0</v>
      </c>
      <c r="G35" s="19">
        <f t="shared" si="0"/>
        <v>0</v>
      </c>
      <c r="H35" s="19">
        <v>6</v>
      </c>
      <c r="I35" s="41" t="s">
        <v>57</v>
      </c>
      <c r="J35" s="50" t="s">
        <v>146</v>
      </c>
    </row>
    <row r="36" spans="2:10" ht="15.75" thickBot="1">
      <c r="B36" s="12"/>
      <c r="C36" s="32" t="s">
        <v>77</v>
      </c>
      <c r="D36" s="33">
        <f>IF(QUESTIONNAIRE!D42=1,1,0)</f>
        <v>0</v>
      </c>
      <c r="E36" s="16">
        <f>IF(QUESTIONNAIRE!D42=1,1,0)</f>
        <v>0</v>
      </c>
      <c r="F36" s="16">
        <f>IF(QUESTIONNAIRE!E42=1,1,0)</f>
        <v>0</v>
      </c>
      <c r="G36" s="19">
        <f t="shared" si="0"/>
        <v>0</v>
      </c>
      <c r="H36" s="19">
        <v>12</v>
      </c>
      <c r="I36" s="41" t="s">
        <v>82</v>
      </c>
      <c r="J36" s="50" t="s">
        <v>108</v>
      </c>
    </row>
    <row r="37" spans="2:10" ht="15.75" thickBot="1">
      <c r="B37" s="12"/>
      <c r="C37" s="32" t="s">
        <v>78</v>
      </c>
      <c r="D37" s="33">
        <f>IF(QUESTIONNAIRE!D43=1,1,0)</f>
        <v>0</v>
      </c>
      <c r="E37" s="16">
        <f>IF(QUESTIONNAIRE!E43=1,1,0)</f>
        <v>0</v>
      </c>
      <c r="F37" s="16">
        <f>IF(QUESTIONNAIRE!D43=1,1,0)</f>
        <v>0</v>
      </c>
      <c r="G37" s="19">
        <f t="shared" si="0"/>
        <v>0</v>
      </c>
      <c r="H37" s="19">
        <v>9</v>
      </c>
      <c r="I37" s="43" t="s">
        <v>62</v>
      </c>
      <c r="J37" s="50" t="s">
        <v>109</v>
      </c>
    </row>
    <row r="38" spans="2:4" ht="12.75">
      <c r="B38" s="12"/>
      <c r="D38">
        <f>E39+F39</f>
        <v>0</v>
      </c>
    </row>
    <row r="39" spans="2:8" ht="12.75">
      <c r="B39" s="12"/>
      <c r="D39" s="13">
        <f>E39/36</f>
        <v>0</v>
      </c>
      <c r="E39" s="14">
        <f>SUM(E2:E37)</f>
        <v>0</v>
      </c>
      <c r="F39" s="14">
        <f>SUM(F2:F37)</f>
        <v>0</v>
      </c>
      <c r="G39" s="20">
        <f>SUM(G2:G37)</f>
        <v>0</v>
      </c>
      <c r="H39" s="20"/>
    </row>
    <row r="40" ht="19.5" customHeight="1">
      <c r="B40" s="17" t="s">
        <v>40</v>
      </c>
    </row>
    <row r="41" ht="19.5" customHeight="1">
      <c r="B41" s="1" t="s">
        <v>110</v>
      </c>
    </row>
    <row r="42" ht="19.5" customHeight="1">
      <c r="B42" s="53" t="s">
        <v>148</v>
      </c>
    </row>
    <row r="43" ht="19.5" customHeight="1">
      <c r="B43" s="53" t="s">
        <v>115</v>
      </c>
    </row>
    <row r="44" ht="19.5" customHeight="1">
      <c r="B44" s="53" t="s">
        <v>149</v>
      </c>
    </row>
    <row r="45" ht="19.5" customHeight="1">
      <c r="B45" s="53" t="s">
        <v>114</v>
      </c>
    </row>
    <row r="46" ht="19.5" customHeight="1">
      <c r="B46" s="53" t="s">
        <v>111</v>
      </c>
    </row>
    <row r="47" ht="19.5" customHeight="1">
      <c r="B47" s="53" t="s">
        <v>113</v>
      </c>
    </row>
    <row r="48" spans="2:4" ht="19.5" customHeight="1">
      <c r="B48" s="53" t="s">
        <v>150</v>
      </c>
      <c r="D48" s="1"/>
    </row>
    <row r="49" ht="19.5" customHeight="1">
      <c r="B49" s="53" t="s">
        <v>112</v>
      </c>
    </row>
    <row r="50" ht="19.5" customHeight="1">
      <c r="B50" s="53" t="s">
        <v>163</v>
      </c>
    </row>
    <row r="51" ht="19.5" customHeight="1">
      <c r="B51" s="23" t="s">
        <v>42</v>
      </c>
    </row>
    <row r="52" ht="19.5" customHeight="1">
      <c r="B52" s="23" t="s">
        <v>43</v>
      </c>
    </row>
    <row r="53" ht="19.5" customHeight="1">
      <c r="B53" s="23" t="s">
        <v>44</v>
      </c>
    </row>
    <row r="54" ht="19.5" customHeight="1">
      <c r="B54" s="23" t="s">
        <v>39</v>
      </c>
    </row>
    <row r="55" ht="19.5" customHeight="1"/>
    <row r="56" ht="19.5" customHeight="1">
      <c r="B56" s="23" t="s">
        <v>45</v>
      </c>
    </row>
    <row r="57" ht="19.5" customHeight="1">
      <c r="B57" s="1" t="s">
        <v>179</v>
      </c>
    </row>
    <row r="58" ht="19.5" customHeight="1">
      <c r="B58" s="75" t="s">
        <v>162</v>
      </c>
    </row>
    <row r="59" ht="19.5" customHeight="1">
      <c r="D59" t="s">
        <v>195</v>
      </c>
    </row>
    <row r="60" ht="19.5" customHeight="1">
      <c r="D60" t="s">
        <v>179</v>
      </c>
    </row>
    <row r="61" ht="19.5" customHeight="1"/>
    <row r="62" spans="1:4" ht="15" customHeight="1">
      <c r="A62" s="20">
        <v>1</v>
      </c>
      <c r="B62" s="76">
        <f>IF(F2=1,1,0)</f>
        <v>0</v>
      </c>
      <c r="C62" s="94">
        <f>SUM(B62:B64)</f>
        <v>0</v>
      </c>
      <c r="D62" s="6" t="s">
        <v>181</v>
      </c>
    </row>
    <row r="63" spans="1:4" ht="15" customHeight="1">
      <c r="A63" s="20">
        <v>1</v>
      </c>
      <c r="B63" s="76">
        <f>IF(F9=1,1,0)</f>
        <v>0</v>
      </c>
      <c r="C63" s="94"/>
      <c r="D63" t="s">
        <v>165</v>
      </c>
    </row>
    <row r="64" spans="1:3" ht="15" customHeight="1">
      <c r="A64" s="20">
        <v>1</v>
      </c>
      <c r="B64" s="76">
        <f>IF(F19=1,1,0)</f>
        <v>0</v>
      </c>
      <c r="C64" s="94"/>
    </row>
    <row r="65" spans="1:6" ht="15" customHeight="1">
      <c r="A65" s="20">
        <v>2</v>
      </c>
      <c r="B65" s="19">
        <f>IF(F8=1,1,0)</f>
        <v>0</v>
      </c>
      <c r="C65" s="94">
        <f>SUM(B65:B67)</f>
        <v>0</v>
      </c>
      <c r="D65" s="6" t="s">
        <v>182</v>
      </c>
      <c r="E65" s="6"/>
      <c r="F65" s="6"/>
    </row>
    <row r="66" spans="1:4" ht="15" customHeight="1">
      <c r="A66" s="20">
        <v>2</v>
      </c>
      <c r="B66" s="19">
        <f>IF(F15=1,1,0)</f>
        <v>0</v>
      </c>
      <c r="C66" s="94"/>
      <c r="D66" s="77" t="s">
        <v>166</v>
      </c>
    </row>
    <row r="67" spans="1:3" ht="15" customHeight="1">
      <c r="A67" s="20">
        <v>2</v>
      </c>
      <c r="B67" s="19">
        <f>IF(F20=1,1,0)</f>
        <v>0</v>
      </c>
      <c r="C67" s="94"/>
    </row>
    <row r="68" spans="1:4" ht="15" customHeight="1">
      <c r="A68" s="20">
        <v>3</v>
      </c>
      <c r="B68" s="76">
        <f>IF(F7=1,1,0)</f>
        <v>0</v>
      </c>
      <c r="C68" s="94">
        <f>SUM(B68:B70)</f>
        <v>0</v>
      </c>
      <c r="D68" s="6" t="s">
        <v>183</v>
      </c>
    </row>
    <row r="69" spans="1:4" ht="15" customHeight="1">
      <c r="A69" s="20">
        <v>3</v>
      </c>
      <c r="B69" s="76">
        <f>IF(F12=1,1,0)</f>
        <v>0</v>
      </c>
      <c r="C69" s="94"/>
      <c r="D69" s="78" t="s">
        <v>167</v>
      </c>
    </row>
    <row r="70" spans="1:3" ht="15" customHeight="1">
      <c r="A70" s="20">
        <v>3</v>
      </c>
      <c r="B70" s="76">
        <f>IF(F23=1,1,0)</f>
        <v>0</v>
      </c>
      <c r="C70" s="94"/>
    </row>
    <row r="71" spans="1:4" ht="15" customHeight="1">
      <c r="A71" s="20">
        <v>4</v>
      </c>
      <c r="B71" s="19">
        <f>IF(F3=1,1,0)</f>
        <v>0</v>
      </c>
      <c r="C71" s="94">
        <f>SUM(B71:B73)</f>
        <v>0</v>
      </c>
      <c r="D71" s="6" t="s">
        <v>184</v>
      </c>
    </row>
    <row r="72" spans="1:4" ht="15" customHeight="1">
      <c r="A72" s="20">
        <v>4</v>
      </c>
      <c r="B72" s="19">
        <f>IF(F14=1,1,0)</f>
        <v>0</v>
      </c>
      <c r="C72" s="94"/>
      <c r="D72" t="s">
        <v>168</v>
      </c>
    </row>
    <row r="73" spans="1:4" ht="15" customHeight="1">
      <c r="A73" s="20">
        <v>4</v>
      </c>
      <c r="B73" s="19">
        <f>IF(F18=1,1,0)</f>
        <v>0</v>
      </c>
      <c r="C73" s="94"/>
      <c r="D73" t="s">
        <v>169</v>
      </c>
    </row>
    <row r="74" spans="1:4" ht="15" customHeight="1">
      <c r="A74" s="20">
        <v>5</v>
      </c>
      <c r="B74" s="76">
        <f>IF(F17=1,1,0)</f>
        <v>0</v>
      </c>
      <c r="C74" s="94">
        <f>SUM(B74:B76)</f>
        <v>0</v>
      </c>
      <c r="D74" s="6" t="s">
        <v>185</v>
      </c>
    </row>
    <row r="75" spans="1:4" ht="15" customHeight="1">
      <c r="A75" s="20">
        <v>5</v>
      </c>
      <c r="B75" s="76">
        <f>IF(F22=1,1,0)</f>
        <v>0</v>
      </c>
      <c r="C75" s="94"/>
      <c r="D75" s="1" t="s">
        <v>170</v>
      </c>
    </row>
    <row r="76" spans="1:3" ht="15" customHeight="1">
      <c r="A76" s="20">
        <v>5</v>
      </c>
      <c r="B76" s="76">
        <f>IF(F32=1,1,0)</f>
        <v>0</v>
      </c>
      <c r="C76" s="94"/>
    </row>
    <row r="77" spans="1:4" ht="15" customHeight="1">
      <c r="A77" s="20">
        <v>6</v>
      </c>
      <c r="B77" s="19">
        <f>IF(F4=1,1,0)</f>
        <v>0</v>
      </c>
      <c r="C77" s="94">
        <f>SUM(B77:B79)</f>
        <v>0</v>
      </c>
      <c r="D77" s="6" t="s">
        <v>186</v>
      </c>
    </row>
    <row r="78" spans="1:4" ht="15" customHeight="1">
      <c r="A78" s="20">
        <v>6</v>
      </c>
      <c r="B78" s="19">
        <f>IF(F34=1,1,0)</f>
        <v>0</v>
      </c>
      <c r="C78" s="94"/>
      <c r="D78" s="1" t="s">
        <v>171</v>
      </c>
    </row>
    <row r="79" spans="1:3" ht="15" customHeight="1">
      <c r="A79" s="20">
        <v>6</v>
      </c>
      <c r="B79" s="19">
        <f>IF(F35=1,1,0)</f>
        <v>0</v>
      </c>
      <c r="C79" s="94"/>
    </row>
    <row r="80" spans="1:4" ht="15" customHeight="1">
      <c r="A80" s="20">
        <v>7</v>
      </c>
      <c r="B80" s="76">
        <f>IF(F13=1,1,0)</f>
        <v>0</v>
      </c>
      <c r="C80" s="94">
        <f>SUM(B80:B82)</f>
        <v>0</v>
      </c>
      <c r="D80" s="6" t="s">
        <v>187</v>
      </c>
    </row>
    <row r="81" spans="1:4" ht="15" customHeight="1">
      <c r="A81" s="20">
        <v>7</v>
      </c>
      <c r="B81" s="76">
        <f>IF(F23=1,1,0)</f>
        <v>0</v>
      </c>
      <c r="C81" s="94"/>
      <c r="D81" t="s">
        <v>172</v>
      </c>
    </row>
    <row r="82" spans="1:4" ht="15" customHeight="1">
      <c r="A82" s="20">
        <v>7</v>
      </c>
      <c r="B82" s="76">
        <f>IF(F26=1,1,0)</f>
        <v>0</v>
      </c>
      <c r="C82" s="94"/>
      <c r="D82" t="s">
        <v>173</v>
      </c>
    </row>
    <row r="83" spans="1:4" ht="15" customHeight="1">
      <c r="A83" s="20">
        <v>8</v>
      </c>
      <c r="B83" s="19">
        <f>IF(F25=1,1,0)</f>
        <v>0</v>
      </c>
      <c r="C83" s="94">
        <f>SUM(B83:B85)</f>
        <v>0</v>
      </c>
      <c r="D83" s="6" t="s">
        <v>188</v>
      </c>
    </row>
    <row r="84" spans="1:4" ht="15" customHeight="1">
      <c r="A84" s="20">
        <v>8</v>
      </c>
      <c r="B84" s="19">
        <f>IF(F29=1,1,0)</f>
        <v>0</v>
      </c>
      <c r="C84" s="94"/>
      <c r="D84" t="s">
        <v>174</v>
      </c>
    </row>
    <row r="85" spans="1:3" ht="15" customHeight="1">
      <c r="A85" s="20">
        <v>8</v>
      </c>
      <c r="B85" s="19">
        <f>IF(F30=1,1,0)</f>
        <v>0</v>
      </c>
      <c r="C85" s="94"/>
    </row>
    <row r="86" spans="1:4" ht="15" customHeight="1">
      <c r="A86" s="20">
        <v>9</v>
      </c>
      <c r="B86" s="76">
        <f>IF(F6=1,1,0)</f>
        <v>0</v>
      </c>
      <c r="C86" s="94">
        <f>SUM(B86:B88)</f>
        <v>0</v>
      </c>
      <c r="D86" s="6" t="s">
        <v>189</v>
      </c>
    </row>
    <row r="87" spans="1:4" ht="15" customHeight="1">
      <c r="A87" s="20">
        <v>9</v>
      </c>
      <c r="B87" s="76">
        <f>IF(F26=1,1,0)</f>
        <v>0</v>
      </c>
      <c r="C87" s="94"/>
      <c r="D87" s="1" t="s">
        <v>175</v>
      </c>
    </row>
    <row r="88" spans="1:3" ht="15" customHeight="1">
      <c r="A88" s="20">
        <v>9</v>
      </c>
      <c r="B88" s="76">
        <f>IF(F37=1,1,0)</f>
        <v>0</v>
      </c>
      <c r="C88" s="94"/>
    </row>
    <row r="89" spans="1:4" ht="15" customHeight="1">
      <c r="A89" s="20">
        <v>10</v>
      </c>
      <c r="B89" s="19">
        <f>IF(F9=1,1,0)</f>
        <v>0</v>
      </c>
      <c r="C89" s="94">
        <f>SUM(B89:B91)</f>
        <v>0</v>
      </c>
      <c r="D89" s="6" t="s">
        <v>190</v>
      </c>
    </row>
    <row r="90" spans="1:4" ht="15" customHeight="1">
      <c r="A90" s="20">
        <v>10</v>
      </c>
      <c r="B90" s="19">
        <f>IF(F15=1,1,0)</f>
        <v>0</v>
      </c>
      <c r="C90" s="94"/>
      <c r="D90" t="s">
        <v>176</v>
      </c>
    </row>
    <row r="91" spans="1:3" ht="15" customHeight="1">
      <c r="A91" s="20">
        <v>10</v>
      </c>
      <c r="B91" s="19">
        <f>IF(F28=1,1,0)</f>
        <v>0</v>
      </c>
      <c r="C91" s="94"/>
    </row>
    <row r="92" spans="1:4" ht="15" customHeight="1">
      <c r="A92" s="20">
        <v>11</v>
      </c>
      <c r="B92" s="76">
        <f>IF(F5=1,1,0)</f>
        <v>0</v>
      </c>
      <c r="C92" s="94">
        <f>SUM(B92:B94)</f>
        <v>0</v>
      </c>
      <c r="D92" s="6" t="s">
        <v>191</v>
      </c>
    </row>
    <row r="93" spans="1:4" ht="15" customHeight="1">
      <c r="A93" s="20">
        <v>11</v>
      </c>
      <c r="B93" s="76">
        <f>IF(F21=1,1,0)</f>
        <v>0</v>
      </c>
      <c r="C93" s="94"/>
      <c r="D93" s="1" t="s">
        <v>177</v>
      </c>
    </row>
    <row r="94" spans="1:3" ht="15" customHeight="1">
      <c r="A94" s="20">
        <v>11</v>
      </c>
      <c r="B94" s="76">
        <f>IF(F31=1,1,0)</f>
        <v>0</v>
      </c>
      <c r="C94" s="94"/>
    </row>
    <row r="95" spans="1:4" ht="15" customHeight="1">
      <c r="A95" s="20">
        <v>12</v>
      </c>
      <c r="B95" s="19">
        <f>IF(F11=1,1,0)</f>
        <v>0</v>
      </c>
      <c r="C95" s="94">
        <f>SUM(B95:B97)</f>
        <v>0</v>
      </c>
      <c r="D95" s="6" t="s">
        <v>192</v>
      </c>
    </row>
    <row r="96" spans="1:4" ht="15" customHeight="1">
      <c r="A96" s="20">
        <v>12</v>
      </c>
      <c r="B96" s="19">
        <f>IF(F33=1,1,0)</f>
        <v>0</v>
      </c>
      <c r="C96" s="94"/>
      <c r="D96" s="78" t="s">
        <v>178</v>
      </c>
    </row>
    <row r="97" spans="1:3" ht="15" customHeight="1">
      <c r="A97" s="20">
        <v>12</v>
      </c>
      <c r="B97" s="19">
        <f>IF(F36=1,1,0)</f>
        <v>0</v>
      </c>
      <c r="C97" s="94"/>
    </row>
    <row r="99" ht="12.75">
      <c r="D99" s="1" t="s">
        <v>200</v>
      </c>
    </row>
    <row r="101" ht="12.75">
      <c r="D101" t="s">
        <v>180</v>
      </c>
    </row>
    <row r="103" ht="12.75">
      <c r="D103" t="s">
        <v>194</v>
      </c>
    </row>
  </sheetData>
  <sheetProtection/>
  <mergeCells count="13">
    <mergeCell ref="C95:C97"/>
    <mergeCell ref="C77:C79"/>
    <mergeCell ref="C80:C82"/>
    <mergeCell ref="C83:C85"/>
    <mergeCell ref="C86:C88"/>
    <mergeCell ref="C89:C91"/>
    <mergeCell ref="C92:C94"/>
    <mergeCell ref="C1:D1"/>
    <mergeCell ref="C62:C64"/>
    <mergeCell ref="C65:C67"/>
    <mergeCell ref="C68:C70"/>
    <mergeCell ref="C71:C73"/>
    <mergeCell ref="C74:C7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pageSetUpPr fitToPage="1"/>
  </sheetPr>
  <dimension ref="B1:T46"/>
  <sheetViews>
    <sheetView showGridLines="0" zoomScale="80" zoomScaleNormal="80" workbookViewId="0" topLeftCell="A1">
      <selection activeCell="N139" sqref="N139"/>
    </sheetView>
  </sheetViews>
  <sheetFormatPr defaultColWidth="11.421875" defaultRowHeight="12.75"/>
  <cols>
    <col min="1" max="1" width="2.8515625" style="0" customWidth="1"/>
    <col min="2" max="2" width="4.00390625" style="0" customWidth="1"/>
    <col min="3" max="3" width="17.140625" style="0" customWidth="1"/>
    <col min="5" max="5" width="13.57421875" style="0" customWidth="1"/>
    <col min="6" max="6" width="12.28125" style="0" bestFit="1" customWidth="1"/>
    <col min="7" max="7" width="14.28125" style="0" customWidth="1"/>
    <col min="8" max="8" width="3.00390625" style="0" customWidth="1"/>
    <col min="15" max="15" width="6.140625" style="0" customWidth="1"/>
    <col min="16" max="16" width="2.7109375" style="0" customWidth="1"/>
    <col min="17" max="17" width="11.421875" style="0" customWidth="1"/>
    <col min="18" max="18" width="1.7109375" style="0" customWidth="1"/>
    <col min="20" max="20" width="57.57421875" style="0" customWidth="1"/>
    <col min="21" max="21" width="3.28125" style="0" customWidth="1"/>
  </cols>
  <sheetData>
    <row r="1" spans="3:9" ht="21.75" customHeight="1">
      <c r="C1" s="10" t="s">
        <v>151</v>
      </c>
      <c r="I1" s="1" t="s">
        <v>41</v>
      </c>
    </row>
    <row r="3" spans="3:9" ht="19.5" customHeight="1">
      <c r="C3" s="6" t="s">
        <v>1</v>
      </c>
      <c r="D3" s="98" t="str">
        <f>IF(QUESTIONNAIRE!B4&lt;&gt;0,QUESTIONNAIRE!B4,I1)</f>
        <v>  </v>
      </c>
      <c r="E3" s="99"/>
      <c r="F3" s="99"/>
      <c r="G3" s="99"/>
      <c r="H3" s="99"/>
      <c r="I3" s="100"/>
    </row>
    <row r="4" spans="3:6" ht="12.75">
      <c r="C4" s="1"/>
      <c r="D4" s="11"/>
      <c r="E4" s="11"/>
      <c r="F4" s="11"/>
    </row>
    <row r="5" spans="3:6" ht="19.5" customHeight="1">
      <c r="C5" s="6" t="s">
        <v>2</v>
      </c>
      <c r="D5" s="95">
        <f ca="1">TODAY()</f>
        <v>43170</v>
      </c>
      <c r="E5" s="96"/>
      <c r="F5" s="97"/>
    </row>
    <row r="6" ht="24.75" customHeight="1" thickBot="1">
      <c r="F6" s="1" t="s">
        <v>40</v>
      </c>
    </row>
    <row r="7" spans="3:20" ht="32.25" customHeight="1" thickBot="1">
      <c r="C7" s="10" t="s">
        <v>83</v>
      </c>
      <c r="F7" s="56" t="str">
        <f>IF(Feuil2!G39=36,Feuil2!D39,F6)</f>
        <v>    </v>
      </c>
      <c r="G7" t="str">
        <f>IF(Feuil2!C62=3,Feuil2!D62:D63,Feuil2!D59)</f>
        <v>     </v>
      </c>
      <c r="H7" s="34" t="s">
        <v>34</v>
      </c>
      <c r="I7" s="35"/>
      <c r="J7" s="11"/>
      <c r="K7" s="11"/>
      <c r="L7" s="11"/>
      <c r="M7" s="11"/>
      <c r="N7" s="11"/>
      <c r="O7" s="11"/>
      <c r="P7" s="11"/>
      <c r="Q7" s="11"/>
      <c r="R7" s="11"/>
      <c r="S7" s="11"/>
      <c r="T7" s="34" t="s">
        <v>164</v>
      </c>
    </row>
    <row r="8" spans="8:20" ht="30" customHeight="1">
      <c r="H8" s="101" t="s">
        <v>201</v>
      </c>
      <c r="I8" s="102"/>
      <c r="J8" s="102"/>
      <c r="K8" s="102"/>
      <c r="L8" s="102"/>
      <c r="M8" s="102"/>
      <c r="N8" s="102"/>
      <c r="O8" s="102"/>
      <c r="P8" s="102"/>
      <c r="Q8" s="102"/>
      <c r="R8" s="11"/>
      <c r="S8" s="11"/>
      <c r="T8" s="81" t="str">
        <f>IF(OR(Feuil2!$C$62&gt;=2,Feuil2!$C$65&gt;=2,Feuil2!$C$68&gt;=2,Feuil2!$C$71&gt;=2,Feuil2!$C$74&gt;=2,Feuil2!$C$77&gt;=2,Feuil2!$C$80&gt;=2,Feuil2!$C$83&gt;=2,Feuil2!$C$86&gt;=2,Feuil2!$C$89&gt;=2,Feuil2!$C$92&gt;=2,Feuil2!$C$95&gt;=2),Feuil2!$D$101,Feuil2!$D$99)</f>
        <v>Aucune action identifée à ce jour</v>
      </c>
    </row>
    <row r="9" spans="2:20" ht="12.75" customHeight="1">
      <c r="B9" s="12"/>
      <c r="D9" s="54" t="str">
        <f>IF(AND(Feuil2!$F$39&gt;25,Feuil2!G39=36),Feuil2!B42,Feuil2!$B$40)</f>
        <v>    </v>
      </c>
      <c r="E9" s="12">
        <f>CLEAN(E10)</f>
      </c>
      <c r="F9" s="12"/>
      <c r="G9" s="52"/>
      <c r="H9" s="57"/>
      <c r="I9" s="58" t="str">
        <f>IF(AND(Feuil2!F2=1,Feuil2!G2=1,Feuil2!$G$39=36),Feuil2!J2,$F$6)</f>
        <v>    </v>
      </c>
      <c r="J9" s="59"/>
      <c r="K9" s="59"/>
      <c r="L9" s="59"/>
      <c r="M9" s="59"/>
      <c r="N9" s="59"/>
      <c r="O9" s="59"/>
      <c r="P9" s="59"/>
      <c r="Q9" s="60"/>
      <c r="R9" s="11"/>
      <c r="S9" s="11"/>
      <c r="T9" s="79"/>
    </row>
    <row r="10" spans="2:20" ht="12.75" customHeight="1">
      <c r="B10" s="12"/>
      <c r="D10" s="54" t="str">
        <f>IF(AND(Feuil2!$F$39&gt;25,Feuil2!G39=36),Feuil2!B43,Feuil2!$B$40)</f>
        <v>    </v>
      </c>
      <c r="E10" s="12"/>
      <c r="F10" s="12"/>
      <c r="G10" s="52"/>
      <c r="H10" s="61"/>
      <c r="I10" s="62" t="str">
        <f>IF(AND(Feuil2!F3=1,Feuil2!G3=1,Feuil2!$G$39=36),Feuil2!J3,$F$6)</f>
        <v>    </v>
      </c>
      <c r="J10" s="63"/>
      <c r="K10" s="63"/>
      <c r="L10" s="63"/>
      <c r="M10" s="63"/>
      <c r="N10" s="63"/>
      <c r="O10" s="63"/>
      <c r="P10" s="63"/>
      <c r="Q10" s="64"/>
      <c r="R10" s="11"/>
      <c r="S10" s="11"/>
      <c r="T10" s="82" t="str">
        <f>IF(AND(Feuil2!C62&gt;=2,Feuil2!G39=36),Feuil2!D62,Feuil2!$D$60)</f>
        <v>   </v>
      </c>
    </row>
    <row r="11" spans="2:20" ht="12.75" customHeight="1">
      <c r="B11" s="12"/>
      <c r="D11" s="54"/>
      <c r="E11" s="12"/>
      <c r="F11" s="12"/>
      <c r="G11" s="52"/>
      <c r="H11" s="61"/>
      <c r="I11" s="62" t="str">
        <f>IF(AND(Feuil2!F4=1,Feuil2!G4=1,Feuil2!$G$39=36),Feuil2!J4,$F$6)</f>
        <v>    </v>
      </c>
      <c r="J11" s="63"/>
      <c r="K11" s="63"/>
      <c r="L11" s="63"/>
      <c r="M11" s="63"/>
      <c r="N11" s="63"/>
      <c r="O11" s="63"/>
      <c r="P11" s="63"/>
      <c r="Q11" s="64"/>
      <c r="R11" s="11"/>
      <c r="S11" s="11"/>
      <c r="T11" s="82" t="str">
        <f>IF(AND(Feuil2!C65&gt;=2,Feuil2!G39=36),Feuil2!D65,Feuil2!$D$60)</f>
        <v>   </v>
      </c>
    </row>
    <row r="12" spans="2:20" ht="12.75" customHeight="1">
      <c r="B12" s="12"/>
      <c r="D12" s="55"/>
      <c r="E12" s="12"/>
      <c r="F12" s="12"/>
      <c r="G12" s="52"/>
      <c r="H12" s="61"/>
      <c r="I12" s="62" t="str">
        <f>IF(AND(Feuil2!F5=1,Feuil2!G5=1,Feuil2!$G$39=36),Feuil2!J5,$F$6)</f>
        <v>    </v>
      </c>
      <c r="J12" s="63"/>
      <c r="K12" s="63"/>
      <c r="L12" s="63"/>
      <c r="M12" s="63"/>
      <c r="N12" s="63"/>
      <c r="O12" s="63"/>
      <c r="P12" s="63"/>
      <c r="Q12" s="64"/>
      <c r="R12" s="11"/>
      <c r="S12" s="11"/>
      <c r="T12" s="82" t="str">
        <f>IF(AND(Feuil2!C68&gt;=2,Feuil2!G39=36),Feuil2!D68,Feuil2!$D$60)</f>
        <v>   </v>
      </c>
    </row>
    <row r="13" spans="2:20" ht="12.75" customHeight="1">
      <c r="B13" s="12"/>
      <c r="D13" s="55"/>
      <c r="E13" s="12"/>
      <c r="F13" s="12"/>
      <c r="G13" s="52"/>
      <c r="H13" s="61"/>
      <c r="I13" s="62" t="str">
        <f>IF(AND(Feuil2!F6=1,Feuil2!G6=1,Feuil2!$G$39=36),Feuil2!J6,$F$6)</f>
        <v>    </v>
      </c>
      <c r="J13" s="63"/>
      <c r="K13" s="63"/>
      <c r="L13" s="63"/>
      <c r="M13" s="63"/>
      <c r="N13" s="63"/>
      <c r="O13" s="63"/>
      <c r="P13" s="63"/>
      <c r="Q13" s="64"/>
      <c r="R13" s="11"/>
      <c r="S13" s="11"/>
      <c r="T13" s="82" t="str">
        <f>IF(AND(Feuil2!C71&gt;=2,Feuil2!G39=36),Feuil2!D71,Feuil2!$D$60)</f>
        <v>   </v>
      </c>
    </row>
    <row r="14" spans="2:20" ht="12.75" customHeight="1">
      <c r="B14" s="12"/>
      <c r="D14" s="55"/>
      <c r="E14" s="12"/>
      <c r="F14" s="12"/>
      <c r="G14" s="52"/>
      <c r="H14" s="61"/>
      <c r="I14" s="62" t="str">
        <f>IF(AND(Feuil2!F7=1,Feuil2!G7=1,Feuil2!$G$39=36),Feuil2!J7,$F$6)</f>
        <v>    </v>
      </c>
      <c r="J14" s="63"/>
      <c r="K14" s="63"/>
      <c r="L14" s="63"/>
      <c r="M14" s="63"/>
      <c r="N14" s="63"/>
      <c r="O14" s="63"/>
      <c r="P14" s="63"/>
      <c r="Q14" s="64"/>
      <c r="R14" s="11"/>
      <c r="S14" s="104" t="str">
        <f>IF(AND(Feuil2!F39&gt;=1,Feuil2!G39=36),Feuil2!B58,Feuil2!B57)</f>
        <v>   </v>
      </c>
      <c r="T14" s="82" t="str">
        <f>IF(AND(Feuil2!C74&gt;=2,Feuil2!G39=36),Feuil2!D74,Feuil2!$D$60)</f>
        <v>   </v>
      </c>
    </row>
    <row r="15" spans="2:20" ht="12.75" customHeight="1">
      <c r="B15" s="12"/>
      <c r="D15" s="54" t="str">
        <f>IF(AND(Feuil2!$F$39&gt;10,Feuil2!$F$39&lt;=25,Feuil2!G39=36),Feuil2!B44,Feuil2!$B$40)</f>
        <v>    </v>
      </c>
      <c r="E15" s="12"/>
      <c r="F15" s="12"/>
      <c r="G15" s="52"/>
      <c r="H15" s="61"/>
      <c r="I15" s="62" t="str">
        <f>IF(AND(Feuil2!F8=1,Feuil2!G8=1,Feuil2!$G$39=36),Feuil2!J8,$F$6)</f>
        <v>    </v>
      </c>
      <c r="J15" s="63"/>
      <c r="K15" s="63"/>
      <c r="L15" s="63"/>
      <c r="M15" s="63"/>
      <c r="N15" s="63"/>
      <c r="O15" s="63"/>
      <c r="P15" s="63"/>
      <c r="Q15" s="64"/>
      <c r="R15" s="11"/>
      <c r="S15" s="105"/>
      <c r="T15" s="82" t="str">
        <f>IF(AND(Feuil2!C77&gt;=2,Feuil2!G39=36),Feuil2!D77,Feuil2!$D$60)</f>
        <v>   </v>
      </c>
    </row>
    <row r="16" spans="2:20" ht="12.75" customHeight="1">
      <c r="B16" s="12"/>
      <c r="D16" s="54" t="str">
        <f>IF(AND(Feuil2!$F$39&gt;10,Feuil2!$F$39&lt;=25,Feuil2!G39=36),Feuil2!B45,Feuil2!$B$40)</f>
        <v>    </v>
      </c>
      <c r="E16" s="12"/>
      <c r="F16" s="12"/>
      <c r="G16" s="52"/>
      <c r="H16" s="61"/>
      <c r="I16" s="62" t="str">
        <f>IF(AND(Feuil2!F9=1,Feuil2!G9=1,Feuil2!$G$39=36),Feuil2!J9,$F$6)</f>
        <v>    </v>
      </c>
      <c r="J16" s="63"/>
      <c r="K16" s="63"/>
      <c r="L16" s="63"/>
      <c r="M16" s="63"/>
      <c r="N16" s="63"/>
      <c r="O16" s="63"/>
      <c r="P16" s="63"/>
      <c r="Q16" s="64"/>
      <c r="R16" s="11"/>
      <c r="S16" s="11"/>
      <c r="T16" s="82" t="str">
        <f>IF(AND(Feuil2!C80&gt;=2,Feuil2!G39=36),Feuil2!D80,Feuil2!$D$60)</f>
        <v>   </v>
      </c>
    </row>
    <row r="17" spans="2:20" ht="12.75" customHeight="1">
      <c r="B17" s="12"/>
      <c r="D17" s="55"/>
      <c r="E17" s="12"/>
      <c r="F17" s="12"/>
      <c r="G17" s="52"/>
      <c r="H17" s="61"/>
      <c r="I17" s="62" t="str">
        <f>IF(AND(Feuil2!F10=1,Feuil2!G10=1,Feuil2!$G$39=36),Feuil2!J10,$F$6)</f>
        <v>    </v>
      </c>
      <c r="J17" s="63"/>
      <c r="K17" s="63"/>
      <c r="L17" s="63"/>
      <c r="M17" s="63"/>
      <c r="N17" s="63"/>
      <c r="O17" s="63"/>
      <c r="P17" s="63"/>
      <c r="Q17" s="64"/>
      <c r="R17" s="11"/>
      <c r="S17" s="11"/>
      <c r="T17" s="82" t="str">
        <f>IF(AND(Feuil2!C83&gt;=2,Feuil2!G39=36),Feuil2!D83,Feuil2!$D$60)</f>
        <v>   </v>
      </c>
    </row>
    <row r="18" spans="2:20" ht="12.75" customHeight="1">
      <c r="B18" s="12"/>
      <c r="D18" s="55"/>
      <c r="E18" s="12"/>
      <c r="F18" s="12"/>
      <c r="G18" s="52"/>
      <c r="H18" s="61"/>
      <c r="I18" s="62" t="str">
        <f>IF(AND(Feuil2!F11=1,Feuil2!G11=1,Feuil2!$G$39=36),Feuil2!J11,$F$6)</f>
        <v>    </v>
      </c>
      <c r="J18" s="63"/>
      <c r="K18" s="63"/>
      <c r="L18" s="63"/>
      <c r="M18" s="63"/>
      <c r="N18" s="63"/>
      <c r="O18" s="63"/>
      <c r="P18" s="63"/>
      <c r="Q18" s="64"/>
      <c r="R18" s="11"/>
      <c r="S18" s="11"/>
      <c r="T18" s="82" t="str">
        <f>IF(AND(Feuil2!C86&gt;=2,Feuil2!G39=36),Feuil2!D86,Feuil2!$D$60)</f>
        <v>   </v>
      </c>
    </row>
    <row r="19" spans="2:20" ht="12.75" customHeight="1">
      <c r="B19" s="12"/>
      <c r="D19" s="54" t="str">
        <f>IF(AND(Feuil2!$F$39&gt;5,Feuil2!$F$39&lt;10,Feuil2!G39=36),Feuil2!B46,Feuil2!$B$40)</f>
        <v>    </v>
      </c>
      <c r="E19" s="12"/>
      <c r="F19" s="12"/>
      <c r="G19" s="52"/>
      <c r="H19" s="61"/>
      <c r="I19" s="62" t="str">
        <f>IF(AND(Feuil2!F12=1,Feuil2!G12=1,Feuil2!$G$39=36),Feuil2!J12,$F$6)</f>
        <v>    </v>
      </c>
      <c r="J19" s="63"/>
      <c r="K19" s="63"/>
      <c r="L19" s="63"/>
      <c r="M19" s="63"/>
      <c r="N19" s="63"/>
      <c r="O19" s="63"/>
      <c r="P19" s="63"/>
      <c r="Q19" s="64"/>
      <c r="R19" s="11"/>
      <c r="S19" s="11"/>
      <c r="T19" s="82" t="str">
        <f>IF(AND(Feuil2!C89&gt;=2,Feuil2!G39=36),Feuil2!D89,Feuil2!$D$60)</f>
        <v>   </v>
      </c>
    </row>
    <row r="20" spans="2:20" ht="12.75" customHeight="1">
      <c r="B20" s="12"/>
      <c r="D20" s="54" t="str">
        <f>IF(AND(Feuil2!$F$39&gt;5,Feuil2!$F$39&lt;10,Feuil2!G39=36),Feuil2!B47,Feuil2!$B$40)</f>
        <v>    </v>
      </c>
      <c r="E20" s="12"/>
      <c r="F20" s="12"/>
      <c r="G20" s="52"/>
      <c r="H20" s="61"/>
      <c r="I20" s="62" t="str">
        <f>IF(AND(Feuil2!F13=1,Feuil2!G13=1,Feuil2!$G$39=36),Feuil2!J13,$F$6)</f>
        <v>    </v>
      </c>
      <c r="J20" s="63"/>
      <c r="K20" s="63"/>
      <c r="L20" s="63"/>
      <c r="M20" s="63"/>
      <c r="N20" s="63"/>
      <c r="O20" s="63"/>
      <c r="P20" s="63"/>
      <c r="Q20" s="64"/>
      <c r="R20" s="11"/>
      <c r="S20" s="11"/>
      <c r="T20" s="82" t="str">
        <f>IF(AND(Feuil2!C92&gt;=2,Feuil2!G39=36),Feuil2!D92,Feuil2!$D$60)</f>
        <v>   </v>
      </c>
    </row>
    <row r="21" spans="2:20" ht="12.75" customHeight="1">
      <c r="B21" s="12"/>
      <c r="D21" s="55"/>
      <c r="E21" s="12"/>
      <c r="F21" s="12"/>
      <c r="G21" s="52"/>
      <c r="H21" s="61"/>
      <c r="I21" s="62" t="str">
        <f>IF(AND(Feuil2!F14=1,Feuil2!G14=1,Feuil2!$G$39=36),Feuil2!J14,$F$6)</f>
        <v>    </v>
      </c>
      <c r="J21" s="63"/>
      <c r="K21" s="63"/>
      <c r="L21" s="63"/>
      <c r="M21" s="63"/>
      <c r="N21" s="63"/>
      <c r="O21" s="63"/>
      <c r="P21" s="63"/>
      <c r="Q21" s="64"/>
      <c r="R21" s="11"/>
      <c r="S21" s="11"/>
      <c r="T21" s="82" t="str">
        <f>IF(AND(Feuil2!C95&gt;=2,Feuil2!G39=36),Feuil2!D95,Feuil2!$D$60)</f>
        <v>   </v>
      </c>
    </row>
    <row r="22" spans="2:20" ht="12.75" customHeight="1">
      <c r="B22" s="12"/>
      <c r="D22" s="54"/>
      <c r="E22" s="12"/>
      <c r="F22" s="12"/>
      <c r="G22" s="52"/>
      <c r="H22" s="61"/>
      <c r="I22" s="62" t="str">
        <f>IF(AND(Feuil2!F15=1,Feuil2!G15=1,Feuil2!$G$39=36),Feuil2!J15,$F$6)</f>
        <v>    </v>
      </c>
      <c r="J22" s="63"/>
      <c r="K22" s="63"/>
      <c r="L22" s="63"/>
      <c r="M22" s="63"/>
      <c r="N22" s="63"/>
      <c r="O22" s="63"/>
      <c r="P22" s="63"/>
      <c r="Q22" s="64"/>
      <c r="R22" s="11"/>
      <c r="S22" s="11"/>
      <c r="T22" s="80" t="str">
        <f>IF(Feuil2!C74=3,Feuil2!D74,Feuil2!$D$60)</f>
        <v>   </v>
      </c>
    </row>
    <row r="23" spans="2:20" ht="12.75" customHeight="1">
      <c r="B23" s="12"/>
      <c r="D23" s="54" t="str">
        <f>IF(AND(Feuil2!$F$39&lt;=5,Feuil2!G39=36),Feuil2!B48,Feuil2!$B$40)</f>
        <v>    </v>
      </c>
      <c r="E23" s="12"/>
      <c r="F23" s="12"/>
      <c r="G23" s="52"/>
      <c r="H23" s="61"/>
      <c r="I23" s="62" t="str">
        <f>IF(AND(Feuil2!F16=1,Feuil2!G16=1,Feuil2!$G$39=36),Feuil2!J16,$F$6)</f>
        <v>    </v>
      </c>
      <c r="J23" s="63"/>
      <c r="K23" s="63"/>
      <c r="L23" s="63"/>
      <c r="M23" s="63"/>
      <c r="N23" s="63"/>
      <c r="O23" s="63"/>
      <c r="P23" s="63"/>
      <c r="Q23" s="64"/>
      <c r="R23" s="11"/>
      <c r="S23" s="11"/>
      <c r="T23" t="str">
        <f>IF(Feuil2!C75=3,Feuil2!D75,Feuil2!$D$60)</f>
        <v>   </v>
      </c>
    </row>
    <row r="24" spans="2:20" ht="12.75" customHeight="1">
      <c r="B24" s="12"/>
      <c r="D24" s="54" t="str">
        <f>IF(AND(Feuil2!$F$39&lt;=5,Feuil2!G39=36),Feuil2!B49,Feuil2!$B$40)</f>
        <v>    </v>
      </c>
      <c r="E24" s="12"/>
      <c r="F24" s="12"/>
      <c r="G24" s="52"/>
      <c r="H24" s="61"/>
      <c r="I24" s="62" t="str">
        <f>IF(AND(Feuil2!F17=1,Feuil2!G17=1,Feuil2!$G$39=36),Feuil2!J17,$F$6)</f>
        <v>    </v>
      </c>
      <c r="J24" s="63"/>
      <c r="K24" s="63"/>
      <c r="L24" s="63"/>
      <c r="M24" s="63"/>
      <c r="N24" s="63"/>
      <c r="O24" s="63"/>
      <c r="P24" s="63"/>
      <c r="Q24" s="64"/>
      <c r="R24" s="11"/>
      <c r="S24" s="11"/>
      <c r="T24" t="str">
        <f>IF(Feuil2!C76=3,Feuil2!D76,Feuil2!$D$60)</f>
        <v>   </v>
      </c>
    </row>
    <row r="25" spans="2:20" ht="12.75" customHeight="1">
      <c r="B25" s="12"/>
      <c r="D25" s="54" t="str">
        <f>IF(AND(Feuil2!$F$39&lt;=5,Feuil2!G39=36,Feuil2!$F$39&lt;&gt;0),Feuil2!B50,Feuil2!$B$40)</f>
        <v>    </v>
      </c>
      <c r="E25" s="12"/>
      <c r="F25" s="12"/>
      <c r="G25" s="52"/>
      <c r="H25" s="61"/>
      <c r="I25" s="62" t="str">
        <f>IF(AND(Feuil2!F18=1,Feuil2!G18=1,Feuil2!$G$39=36),Feuil2!J18,$F$6)</f>
        <v>    </v>
      </c>
      <c r="J25" s="63"/>
      <c r="K25" s="63"/>
      <c r="L25" s="63"/>
      <c r="M25" s="63"/>
      <c r="N25" s="63"/>
      <c r="O25" s="63"/>
      <c r="P25" s="63"/>
      <c r="Q25" s="64"/>
      <c r="R25" s="11"/>
      <c r="S25" s="11"/>
      <c r="T25" s="106" t="s">
        <v>193</v>
      </c>
    </row>
    <row r="26" spans="2:20" ht="12.75" customHeight="1">
      <c r="B26" s="12"/>
      <c r="D26" s="12"/>
      <c r="E26" s="12"/>
      <c r="F26" s="12"/>
      <c r="G26" s="52"/>
      <c r="H26" s="61"/>
      <c r="I26" s="62" t="str">
        <f>IF(AND(Feuil2!F19=1,Feuil2!G19=1,Feuil2!$G$39=36),Feuil2!J19,$F$6)</f>
        <v>    </v>
      </c>
      <c r="J26" s="63"/>
      <c r="K26" s="63"/>
      <c r="L26" s="63"/>
      <c r="M26" s="63"/>
      <c r="N26" s="63"/>
      <c r="O26" s="63"/>
      <c r="P26" s="63"/>
      <c r="Q26" s="64"/>
      <c r="R26" s="11"/>
      <c r="S26" s="11"/>
      <c r="T26" s="107"/>
    </row>
    <row r="27" spans="2:20" ht="12.75" customHeight="1">
      <c r="B27" s="12"/>
      <c r="D27" s="12"/>
      <c r="E27" s="12"/>
      <c r="F27" s="12"/>
      <c r="G27" s="52"/>
      <c r="H27" s="61"/>
      <c r="I27" s="62" t="str">
        <f>IF(AND(Feuil2!F20=1,Feuil2!G20=1,Feuil2!$G$39=36),Feuil2!J20,$F$6)</f>
        <v>    </v>
      </c>
      <c r="J27" s="63"/>
      <c r="K27" s="63"/>
      <c r="L27" s="63"/>
      <c r="M27" s="63"/>
      <c r="N27" s="63"/>
      <c r="O27" s="63"/>
      <c r="P27" s="63"/>
      <c r="Q27" s="64"/>
      <c r="R27" s="11"/>
      <c r="S27" s="11"/>
      <c r="T27" s="108" t="str">
        <f>IF(OR(Feuil2!$C$62=1,Feuil2!$C$65=1,Feuil2!$C$68=1,Feuil2!$C$71=1,Feuil2!$C$74=1,Feuil2!$C$77=1,Feuil2!$C$80=1,Feuil2!$C$83=1,Feuil2!$C$86=1,Feuil2!$C$89=1,Feuil2!$C$92=1,Feuil2!$C$95=1),Feuil2!$D$103,Feuil2!$D$99)</f>
        <v>Aucune action identifée à ce jour</v>
      </c>
    </row>
    <row r="28" spans="2:20" ht="12.75" customHeight="1">
      <c r="B28" s="12"/>
      <c r="E28" s="12"/>
      <c r="F28" s="12"/>
      <c r="G28" s="52"/>
      <c r="H28" s="61"/>
      <c r="I28" s="62" t="str">
        <f>IF(AND(Feuil2!F21=1,Feuil2!G21=1,Feuil2!$G$39=36),Feuil2!J21,$F$6)</f>
        <v>    </v>
      </c>
      <c r="J28" s="63"/>
      <c r="K28" s="63"/>
      <c r="L28" s="63"/>
      <c r="M28" s="63"/>
      <c r="N28" s="63"/>
      <c r="O28" s="63"/>
      <c r="P28" s="63"/>
      <c r="Q28" s="64"/>
      <c r="R28" s="11"/>
      <c r="S28" s="104"/>
      <c r="T28" s="109"/>
    </row>
    <row r="29" spans="2:20" ht="12.75" customHeight="1">
      <c r="B29" s="12"/>
      <c r="D29" s="26"/>
      <c r="E29" s="12"/>
      <c r="F29" s="12"/>
      <c r="G29" s="52"/>
      <c r="H29" s="61"/>
      <c r="I29" s="62" t="str">
        <f>IF(AND(Feuil2!F22=1,Feuil2!G22=1,Feuil2!$G$39=36),Feuil2!J22,$F$6)</f>
        <v>    </v>
      </c>
      <c r="J29" s="63"/>
      <c r="K29" s="63"/>
      <c r="L29" s="63"/>
      <c r="M29" s="63"/>
      <c r="N29" s="63"/>
      <c r="O29" s="63"/>
      <c r="P29" s="63"/>
      <c r="Q29" s="64"/>
      <c r="R29" s="11"/>
      <c r="S29" s="105"/>
      <c r="T29" s="79"/>
    </row>
    <row r="30" spans="2:20" ht="12.75" customHeight="1">
      <c r="B30" s="12"/>
      <c r="D30" s="12"/>
      <c r="E30" s="12"/>
      <c r="F30" s="12"/>
      <c r="G30" s="18"/>
      <c r="H30" s="61"/>
      <c r="I30" s="62" t="str">
        <f>IF(AND(Feuil2!F23=1,Feuil2!G23=1,Feuil2!$G$39=36),Feuil2!J23,$F$6)</f>
        <v>    </v>
      </c>
      <c r="J30" s="63"/>
      <c r="K30" s="63"/>
      <c r="L30" s="63"/>
      <c r="M30" s="63"/>
      <c r="N30" s="63"/>
      <c r="O30" s="63"/>
      <c r="P30" s="63"/>
      <c r="Q30" s="64"/>
      <c r="R30" s="11"/>
      <c r="S30" s="11"/>
      <c r="T30" s="82" t="str">
        <f>IF(AND(Feuil2!C62=1,Feuil2!G39=36),Feuil2!D62,Feuil2!$D$60)</f>
        <v>   </v>
      </c>
    </row>
    <row r="31" spans="2:20" ht="12.75" customHeight="1">
      <c r="B31" s="12"/>
      <c r="D31" s="12"/>
      <c r="E31" s="12"/>
      <c r="F31" s="12"/>
      <c r="H31" s="61"/>
      <c r="I31" s="62" t="str">
        <f>IF(AND(Feuil2!F24=1,Feuil2!G24=1,Feuil2!$G$39=36),Feuil2!J24,$F$6)</f>
        <v>    </v>
      </c>
      <c r="J31" s="63"/>
      <c r="K31" s="63"/>
      <c r="L31" s="63"/>
      <c r="M31" s="63"/>
      <c r="N31" s="63"/>
      <c r="O31" s="63"/>
      <c r="P31" s="63"/>
      <c r="Q31" s="64"/>
      <c r="R31" s="11"/>
      <c r="S31" s="11"/>
      <c r="T31" s="82" t="str">
        <f>IF(AND(Feuil2!C65=1,Feuil2!G39=36),Feuil2!D65,Feuil2!$D$60)</f>
        <v>   </v>
      </c>
    </row>
    <row r="32" spans="2:20" ht="12.75" customHeight="1">
      <c r="B32" s="12"/>
      <c r="D32" s="12"/>
      <c r="E32" s="12"/>
      <c r="F32" s="12"/>
      <c r="G32" s="18"/>
      <c r="H32" s="61"/>
      <c r="I32" s="62" t="str">
        <f>IF(AND(Feuil2!F25=1,Feuil2!G25=1,Feuil2!$G$39=36),Feuil2!J25,$F$6)</f>
        <v>    </v>
      </c>
      <c r="J32" s="63"/>
      <c r="K32" s="63"/>
      <c r="L32" s="63"/>
      <c r="M32" s="63"/>
      <c r="N32" s="63"/>
      <c r="O32" s="63"/>
      <c r="P32" s="63"/>
      <c r="Q32" s="64"/>
      <c r="R32" s="11"/>
      <c r="S32" s="11"/>
      <c r="T32" s="82" t="str">
        <f>IF(AND(Feuil2!C68=1,Feuil2!G39=36),Feuil2!D68,Feuil2!$D$60)</f>
        <v>   </v>
      </c>
    </row>
    <row r="33" spans="2:20" ht="12.75" customHeight="1">
      <c r="B33" s="12"/>
      <c r="D33" s="12"/>
      <c r="E33" s="12"/>
      <c r="F33" s="12"/>
      <c r="H33" s="61"/>
      <c r="I33" s="62" t="str">
        <f>IF(AND(Feuil2!F26=1,Feuil2!G26=1,Feuil2!$G$39=36),Feuil2!J26,$F$6)</f>
        <v>    </v>
      </c>
      <c r="J33" s="63"/>
      <c r="K33" s="63"/>
      <c r="L33" s="63"/>
      <c r="M33" s="63"/>
      <c r="N33" s="63"/>
      <c r="O33" s="63"/>
      <c r="P33" s="63"/>
      <c r="Q33" s="64"/>
      <c r="R33" s="11"/>
      <c r="S33" s="11"/>
      <c r="T33" s="82" t="str">
        <f>IF(AND(Feuil2!C71=1,Feuil2!G39=36),Feuil2!D71,Feuil2!$D$60)</f>
        <v>   </v>
      </c>
    </row>
    <row r="34" spans="2:20" ht="12.75" customHeight="1">
      <c r="B34" s="12"/>
      <c r="G34" s="18"/>
      <c r="H34" s="61"/>
      <c r="I34" s="62" t="str">
        <f>IF(AND(Feuil2!F27=1,Feuil2!G27=1,Feuil2!$G$39=36),Feuil2!J27,$F$6)</f>
        <v>    </v>
      </c>
      <c r="J34" s="63"/>
      <c r="K34" s="63"/>
      <c r="L34" s="63"/>
      <c r="M34" s="63"/>
      <c r="N34" s="63"/>
      <c r="O34" s="63"/>
      <c r="P34" s="63"/>
      <c r="Q34" s="64"/>
      <c r="R34" s="11"/>
      <c r="S34" s="11"/>
      <c r="T34" s="82" t="str">
        <f>IF(AND(Feuil2!C74=1,Feuil2!G39=36),Feuil2!D74,Feuil2!$D$60)</f>
        <v>   </v>
      </c>
    </row>
    <row r="35" spans="2:20" ht="12.75" customHeight="1">
      <c r="B35" s="12"/>
      <c r="H35" s="61"/>
      <c r="I35" s="62" t="str">
        <f>IF(AND(Feuil2!F28=1,Feuil2!G28=1,Feuil2!$G$39=36),Feuil2!J28,$F$6)</f>
        <v>    </v>
      </c>
      <c r="J35" s="63"/>
      <c r="K35" s="63"/>
      <c r="L35" s="63"/>
      <c r="M35" s="63"/>
      <c r="N35" s="63"/>
      <c r="O35" s="63"/>
      <c r="P35" s="63"/>
      <c r="Q35" s="64"/>
      <c r="R35" s="11"/>
      <c r="S35" s="104" t="str">
        <f>IF(AND(Feuil2!F39&gt;=1,Feuil2!G39=36),Feuil2!B58,Feuil2!B57)</f>
        <v>   </v>
      </c>
      <c r="T35" s="82" t="str">
        <f>IF(AND(Feuil2!C77=1,Feuil2!G39=36),Feuil2!D77,Feuil2!$D$60)</f>
        <v>   </v>
      </c>
    </row>
    <row r="36" spans="8:20" ht="12.75" customHeight="1">
      <c r="H36" s="61"/>
      <c r="I36" s="62" t="str">
        <f>IF(AND(Feuil2!F29=1,Feuil2!G29=1,Feuil2!$G$39=36),Feuil2!J29,$F$6)</f>
        <v>    </v>
      </c>
      <c r="J36" s="63"/>
      <c r="K36" s="63"/>
      <c r="L36" s="63"/>
      <c r="M36" s="63"/>
      <c r="N36" s="63"/>
      <c r="O36" s="63"/>
      <c r="P36" s="63"/>
      <c r="Q36" s="64"/>
      <c r="R36" s="11"/>
      <c r="S36" s="105"/>
      <c r="T36" s="82" t="str">
        <f>IF(AND(Feuil2!C80=1,Feuil2!G39=36),Feuil2!D80,Feuil2!$D$60)</f>
        <v>   </v>
      </c>
    </row>
    <row r="37" spans="8:20" ht="12.75" customHeight="1">
      <c r="H37" s="61"/>
      <c r="I37" s="62" t="str">
        <f>IF(AND(Feuil2!F30=1,Feuil2!G30=1,Feuil2!$G$39=36),Feuil2!J30,$F$6)</f>
        <v>    </v>
      </c>
      <c r="J37" s="63"/>
      <c r="K37" s="63"/>
      <c r="L37" s="63"/>
      <c r="M37" s="63"/>
      <c r="N37" s="63"/>
      <c r="O37" s="63"/>
      <c r="P37" s="63"/>
      <c r="Q37" s="64"/>
      <c r="R37" s="11"/>
      <c r="S37" s="11"/>
      <c r="T37" s="82" t="str">
        <f>IF(AND(Feuil2!C83=1,Feuil2!G39=36),Feuil2!D83,Feuil2!$D$60)</f>
        <v>   </v>
      </c>
    </row>
    <row r="38" spans="8:20" ht="12.75" customHeight="1">
      <c r="H38" s="61"/>
      <c r="I38" s="62" t="str">
        <f>IF(AND(Feuil2!F31=1,Feuil2!G31=1,Feuil2!$G$39=36),Feuil2!J31,$F$6)</f>
        <v>    </v>
      </c>
      <c r="J38" s="63"/>
      <c r="K38" s="63"/>
      <c r="L38" s="63"/>
      <c r="M38" s="63"/>
      <c r="N38" s="63"/>
      <c r="O38" s="63"/>
      <c r="P38" s="63"/>
      <c r="Q38" s="64"/>
      <c r="R38" s="11"/>
      <c r="S38" s="11"/>
      <c r="T38" s="82" t="str">
        <f>IF(AND(Feuil2!C86=1,Feuil2!G39=36),Feuil2!D86,Feuil2!$D$60)</f>
        <v>   </v>
      </c>
    </row>
    <row r="39" spans="8:20" ht="14.25">
      <c r="H39" s="61"/>
      <c r="I39" s="62" t="str">
        <f>IF(AND(Feuil2!F32=1,Feuil2!G32=1,Feuil2!$G$39=36),Feuil2!J32,$F$6)</f>
        <v>    </v>
      </c>
      <c r="J39" s="63"/>
      <c r="K39" s="63"/>
      <c r="L39" s="63"/>
      <c r="M39" s="63"/>
      <c r="N39" s="63"/>
      <c r="O39" s="63"/>
      <c r="P39" s="63"/>
      <c r="Q39" s="64"/>
      <c r="R39" s="11"/>
      <c r="S39" s="11"/>
      <c r="T39" s="82" t="str">
        <f>IF(AND(Feuil2!C89=1,Feuil2!G39=36),Feuil2!D89,Feuil2!$D$60)</f>
        <v>   </v>
      </c>
    </row>
    <row r="40" spans="8:20" ht="14.25">
      <c r="H40" s="61"/>
      <c r="I40" s="62" t="str">
        <f>IF(AND(Feuil2!F33=1,Feuil2!G33=1,Feuil2!$G$39=36),Feuil2!J33,$F$6)</f>
        <v>    </v>
      </c>
      <c r="J40" s="63"/>
      <c r="K40" s="63"/>
      <c r="L40" s="63"/>
      <c r="M40" s="63"/>
      <c r="N40" s="63"/>
      <c r="O40" s="63"/>
      <c r="P40" s="63"/>
      <c r="Q40" s="64"/>
      <c r="R40" s="11"/>
      <c r="S40" s="11"/>
      <c r="T40" s="82" t="str">
        <f>IF(AND(Feuil2!C92=1,Feuil2!G39=36),Feuil2!D92,Feuil2!$D$60)</f>
        <v>   </v>
      </c>
    </row>
    <row r="41" spans="8:20" ht="14.25">
      <c r="H41" s="61"/>
      <c r="I41" s="62" t="str">
        <f>IF(AND(Feuil2!F34=1,Feuil2!G34=1,Feuil2!$G$39=36),Feuil2!J34,$F$6)</f>
        <v>    </v>
      </c>
      <c r="J41" s="63"/>
      <c r="K41" s="63"/>
      <c r="L41" s="63"/>
      <c r="M41" s="63"/>
      <c r="N41" s="63"/>
      <c r="O41" s="63"/>
      <c r="P41" s="63"/>
      <c r="Q41" s="64"/>
      <c r="T41" s="82" t="str">
        <f>IF(AND(Feuil2!C95=1,Feuil2!G39=36),Feuil2!D95,Feuil2!$D$60)</f>
        <v>   </v>
      </c>
    </row>
    <row r="42" spans="8:20" ht="14.25">
      <c r="H42" s="61"/>
      <c r="I42" s="62" t="str">
        <f>IF(AND(Feuil2!F35=1,Feuil2!G35=1,Feuil2!$G$39=36),Feuil2!J35,$F$6)</f>
        <v>    </v>
      </c>
      <c r="J42" s="63"/>
      <c r="K42" s="63"/>
      <c r="L42" s="63"/>
      <c r="M42" s="63"/>
      <c r="N42" s="63"/>
      <c r="O42" s="63"/>
      <c r="P42" s="63"/>
      <c r="Q42" s="64"/>
      <c r="T42" s="80"/>
    </row>
    <row r="43" spans="8:17" ht="14.25">
      <c r="H43" s="61"/>
      <c r="I43" s="62" t="str">
        <f>IF(AND(Feuil2!F36=1,Feuil2!G36=1,Feuil2!$G$39=36),Feuil2!J36,$F$6)</f>
        <v>    </v>
      </c>
      <c r="J43" s="63"/>
      <c r="K43" s="63"/>
      <c r="L43" s="63"/>
      <c r="M43" s="63"/>
      <c r="N43" s="63"/>
      <c r="O43" s="63"/>
      <c r="P43" s="63"/>
      <c r="Q43" s="64"/>
    </row>
    <row r="44" spans="8:17" ht="14.25">
      <c r="H44" s="61"/>
      <c r="I44" s="62" t="str">
        <f>IF(AND(Feuil2!F37=1,Feuil2!G37=1,Feuil2!$G$39=36),Feuil2!J37,$F$6)</f>
        <v>    </v>
      </c>
      <c r="J44" s="63"/>
      <c r="K44" s="63"/>
      <c r="L44" s="63"/>
      <c r="M44" s="63"/>
      <c r="N44" s="63"/>
      <c r="O44" s="63"/>
      <c r="P44" s="63"/>
      <c r="Q44" s="64"/>
    </row>
    <row r="45" spans="8:17" ht="14.25">
      <c r="H45" s="65"/>
      <c r="I45" s="66" t="str">
        <f>IF(AND(Feuil2!F38=1,Feuil2!G38=1,Feuil2!$G$39=36),Feuil2!J38,$F$6)</f>
        <v>    </v>
      </c>
      <c r="J45" s="67"/>
      <c r="K45" s="67"/>
      <c r="L45" s="67"/>
      <c r="M45" s="67"/>
      <c r="N45" s="67"/>
      <c r="O45" s="67"/>
      <c r="P45" s="67"/>
      <c r="Q45" s="68"/>
    </row>
    <row r="46" spans="3:16" ht="27" customHeight="1">
      <c r="C46" s="103" t="s">
        <v>202</v>
      </c>
      <c r="D46" s="103"/>
      <c r="E46" s="103"/>
      <c r="F46" s="103"/>
      <c r="G46" s="103"/>
      <c r="H46" s="103"/>
      <c r="I46" s="103"/>
      <c r="J46" s="103"/>
      <c r="K46" s="103"/>
      <c r="L46" s="103"/>
      <c r="M46" s="103"/>
      <c r="N46" s="103"/>
      <c r="O46" s="103"/>
      <c r="P46" s="103"/>
    </row>
  </sheetData>
  <sheetProtection password="CAF1" sheet="1" objects="1" scenarios="1" selectLockedCells="1" selectUnlockedCells="1"/>
  <mergeCells count="9">
    <mergeCell ref="T25:T26"/>
    <mergeCell ref="T27:T28"/>
    <mergeCell ref="S35:S36"/>
    <mergeCell ref="D5:F5"/>
    <mergeCell ref="D3:I3"/>
    <mergeCell ref="H8:Q8"/>
    <mergeCell ref="C46:P46"/>
    <mergeCell ref="S28:S29"/>
    <mergeCell ref="S14:S15"/>
  </mergeCells>
  <printOptions/>
  <pageMargins left="0.16" right="0.17" top="1.31" bottom="0.3937007874015748" header="0.31496062992125984" footer="0.31496062992125984"/>
  <pageSetup fitToHeight="1" fitToWidth="1" horizontalDpi="600" verticalDpi="600" orientation="landscape" paperSize="9" scale="61" r:id="rId3"/>
  <headerFooter>
    <oddHeader>&amp;C&amp;G</oddHead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YSNEL</dc:creator>
  <cp:keywords/>
  <dc:description/>
  <cp:lastModifiedBy>Utilisateur</cp:lastModifiedBy>
  <cp:lastPrinted>2018-03-11T07:05:05Z</cp:lastPrinted>
  <dcterms:created xsi:type="dcterms:W3CDTF">2005-12-19T07:40:45Z</dcterms:created>
  <dcterms:modified xsi:type="dcterms:W3CDTF">2018-03-11T07:30:13Z</dcterms:modified>
  <cp:category/>
  <cp:version/>
  <cp:contentType/>
  <cp:contentStatus/>
</cp:coreProperties>
</file>